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8_{B7F7E327-E418-4A99-A67E-BC2E73EBE566}" xr6:coauthVersionLast="36" xr6:coauthVersionMax="36" xr10:uidLastSave="{00000000-0000-0000-0000-000000000000}"/>
  <bookViews>
    <workbookView xWindow="0" yWindow="0" windowWidth="28110" windowHeight="12315" xr2:uid="{0BC6D43F-13AA-4515-8DEC-4015E891B208}"/>
  </bookViews>
  <sheets>
    <sheet name="FY22" sheetId="2" r:id="rId1"/>
    <sheet name="FY23"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2" i="2" l="1"/>
  <c r="B71" i="2"/>
  <c r="B64" i="2"/>
  <c r="B63" i="2"/>
  <c r="B62" i="2"/>
  <c r="B61" i="2"/>
  <c r="B60" i="2"/>
  <c r="B56" i="2"/>
  <c r="B55" i="2"/>
  <c r="B54" i="2"/>
  <c r="B53" i="2"/>
  <c r="B52" i="2"/>
  <c r="K48" i="2"/>
  <c r="K49" i="2" s="1"/>
  <c r="J48" i="2"/>
  <c r="J49" i="2" s="1"/>
  <c r="I48" i="2"/>
  <c r="I49" i="2" s="1"/>
  <c r="H48" i="2"/>
  <c r="H49" i="2" s="1"/>
  <c r="F48" i="2"/>
  <c r="F49" i="2" s="1"/>
  <c r="E48" i="2"/>
  <c r="E49" i="2" s="1"/>
  <c r="D48" i="2"/>
  <c r="D49" i="2" s="1"/>
  <c r="C48" i="2"/>
  <c r="C49" i="2" s="1"/>
  <c r="C42" i="2"/>
  <c r="C41" i="2"/>
  <c r="C40" i="2"/>
  <c r="C39" i="2"/>
  <c r="C36" i="2"/>
  <c r="C35" i="2"/>
  <c r="C34" i="2"/>
  <c r="C33" i="2"/>
  <c r="F61" i="2" l="1"/>
  <c r="F60" i="2"/>
  <c r="F65" i="2" s="1"/>
  <c r="F56" i="2"/>
  <c r="F71" i="2"/>
  <c r="F54" i="2"/>
  <c r="F64" i="2"/>
  <c r="F53" i="2"/>
  <c r="F72" i="2"/>
  <c r="F63" i="2"/>
  <c r="F52" i="2"/>
  <c r="F57" i="2" s="1"/>
  <c r="F67" i="2" s="1"/>
  <c r="F62" i="2"/>
  <c r="F55" i="2"/>
  <c r="I56" i="2"/>
  <c r="I72" i="2"/>
  <c r="I52" i="2"/>
  <c r="I63" i="2"/>
  <c r="I62" i="2"/>
  <c r="I55" i="2"/>
  <c r="I71" i="2"/>
  <c r="I64" i="2"/>
  <c r="I53" i="2"/>
  <c r="I61" i="2"/>
  <c r="I60" i="2"/>
  <c r="I54" i="2"/>
  <c r="E62" i="2"/>
  <c r="E60" i="2"/>
  <c r="E72" i="2"/>
  <c r="E71" i="2"/>
  <c r="E54" i="2"/>
  <c r="E61" i="2"/>
  <c r="E56" i="2"/>
  <c r="E64" i="2"/>
  <c r="E53" i="2"/>
  <c r="E63" i="2"/>
  <c r="E52" i="2"/>
  <c r="E55" i="2"/>
  <c r="J72" i="2"/>
  <c r="J55" i="2"/>
  <c r="J71" i="2"/>
  <c r="J63" i="2"/>
  <c r="J52" i="2"/>
  <c r="J62" i="2"/>
  <c r="J61" i="2"/>
  <c r="J64" i="2"/>
  <c r="J53" i="2"/>
  <c r="J60" i="2"/>
  <c r="J56" i="2"/>
  <c r="J54" i="2"/>
  <c r="H60" i="2"/>
  <c r="H56" i="2"/>
  <c r="H55" i="2"/>
  <c r="H71" i="2"/>
  <c r="H64" i="2"/>
  <c r="H63" i="2"/>
  <c r="H52" i="2"/>
  <c r="H53" i="2"/>
  <c r="H62" i="2"/>
  <c r="H61" i="2"/>
  <c r="H72" i="2"/>
  <c r="H54" i="2"/>
  <c r="K71" i="2"/>
  <c r="K54" i="2"/>
  <c r="K64" i="2"/>
  <c r="K52" i="2"/>
  <c r="K61" i="2"/>
  <c r="K60" i="2"/>
  <c r="K65" i="2" s="1"/>
  <c r="K56" i="2"/>
  <c r="K72" i="2"/>
  <c r="K55" i="2"/>
  <c r="K53" i="2"/>
  <c r="K63" i="2"/>
  <c r="K62" i="2"/>
  <c r="C64" i="2"/>
  <c r="C53" i="2"/>
  <c r="C52" i="2"/>
  <c r="C60" i="2"/>
  <c r="C56" i="2"/>
  <c r="C62" i="2"/>
  <c r="C61" i="2"/>
  <c r="C72" i="2"/>
  <c r="C55" i="2"/>
  <c r="C71" i="2"/>
  <c r="C54" i="2"/>
  <c r="C63" i="2"/>
  <c r="D63" i="2"/>
  <c r="D52" i="2"/>
  <c r="D62" i="2"/>
  <c r="D56" i="2"/>
  <c r="D72" i="2"/>
  <c r="D55" i="2"/>
  <c r="D71" i="2"/>
  <c r="D54" i="2"/>
  <c r="D64" i="2"/>
  <c r="D53" i="2"/>
  <c r="D61" i="2"/>
  <c r="D60" i="2"/>
  <c r="E65" i="2" l="1"/>
  <c r="J57" i="2"/>
  <c r="J67" i="2" s="1"/>
  <c r="H57" i="2"/>
  <c r="I65" i="2"/>
  <c r="I57" i="2"/>
  <c r="I67" i="2" s="1"/>
  <c r="H65" i="2"/>
  <c r="D65" i="2"/>
  <c r="K57" i="2"/>
  <c r="K67" i="2" s="1"/>
  <c r="D57" i="2"/>
  <c r="D67" i="2" s="1"/>
  <c r="J65" i="2"/>
  <c r="C65" i="2"/>
  <c r="C57" i="2"/>
  <c r="C67" i="2" s="1"/>
  <c r="E57" i="2"/>
  <c r="E67" i="2" l="1"/>
  <c r="H67" i="2"/>
  <c r="I48" i="1" l="1"/>
  <c r="I49" i="1" s="1"/>
  <c r="H48" i="1"/>
  <c r="H49" i="1" s="1"/>
  <c r="D48" i="1"/>
  <c r="D49" i="1" s="1"/>
  <c r="C48" i="1"/>
  <c r="C49" i="1" s="1"/>
  <c r="C75" i="1" s="1"/>
  <c r="C42" i="1"/>
  <c r="C41" i="1"/>
  <c r="C40" i="1"/>
  <c r="C39" i="1"/>
  <c r="C36" i="1"/>
  <c r="C35" i="1"/>
  <c r="C34" i="1"/>
  <c r="C33" i="1"/>
  <c r="B75" i="1"/>
  <c r="B74" i="1"/>
  <c r="B64" i="1"/>
  <c r="B63" i="1"/>
  <c r="B62" i="1"/>
  <c r="B61" i="1"/>
  <c r="B60" i="1"/>
  <c r="B56" i="1"/>
  <c r="B55" i="1"/>
  <c r="B54" i="1"/>
  <c r="B53" i="1"/>
  <c r="B52" i="1"/>
  <c r="K48" i="1"/>
  <c r="K49" i="1" s="1"/>
  <c r="J48" i="1"/>
  <c r="J49" i="1" s="1"/>
  <c r="F48" i="1"/>
  <c r="F49" i="1" s="1"/>
  <c r="E48" i="1"/>
  <c r="E49" i="1" s="1"/>
  <c r="H74" i="1" l="1"/>
  <c r="I74" i="1"/>
  <c r="D74" i="1"/>
  <c r="D75" i="1"/>
  <c r="H75" i="1"/>
  <c r="I75" i="1"/>
  <c r="C74" i="1"/>
  <c r="D62" i="1"/>
  <c r="D63" i="1"/>
  <c r="D56" i="1"/>
  <c r="I54" i="1"/>
  <c r="I55" i="1"/>
  <c r="I60" i="1"/>
  <c r="I52" i="1"/>
  <c r="H54" i="1"/>
  <c r="H53" i="1"/>
  <c r="H63" i="1"/>
  <c r="H61" i="1"/>
  <c r="H62" i="1"/>
  <c r="H64" i="1"/>
  <c r="H52" i="1"/>
  <c r="H60" i="1"/>
  <c r="H56" i="1"/>
  <c r="H55" i="1"/>
  <c r="C55" i="1"/>
  <c r="C61" i="1"/>
  <c r="C62" i="1"/>
  <c r="C64" i="1"/>
  <c r="C54" i="1"/>
  <c r="C52" i="1"/>
  <c r="C63" i="1"/>
  <c r="C56" i="1"/>
  <c r="C60" i="1"/>
  <c r="C53" i="1"/>
  <c r="D52" i="1"/>
  <c r="I56" i="1"/>
  <c r="D64" i="1"/>
  <c r="I62" i="1"/>
  <c r="D53" i="1"/>
  <c r="D60" i="1"/>
  <c r="I64" i="1"/>
  <c r="I63" i="1"/>
  <c r="I61" i="1"/>
  <c r="D54" i="1"/>
  <c r="D61" i="1"/>
  <c r="I53" i="1"/>
  <c r="D55" i="1"/>
  <c r="E74" i="1"/>
  <c r="E60" i="1"/>
  <c r="E53" i="1"/>
  <c r="E63" i="1"/>
  <c r="E56" i="1"/>
  <c r="E61" i="1"/>
  <c r="E75" i="1"/>
  <c r="E54" i="1"/>
  <c r="E64" i="1"/>
  <c r="E52" i="1"/>
  <c r="E62" i="1"/>
  <c r="E55" i="1"/>
  <c r="F60" i="1"/>
  <c r="F53" i="1"/>
  <c r="F63" i="1"/>
  <c r="F56" i="1"/>
  <c r="F75" i="1"/>
  <c r="F61" i="1"/>
  <c r="F54" i="1"/>
  <c r="F64" i="1"/>
  <c r="F52" i="1"/>
  <c r="F62" i="1"/>
  <c r="F55" i="1"/>
  <c r="F74" i="1"/>
  <c r="J63" i="1"/>
  <c r="J56" i="1"/>
  <c r="J75" i="1"/>
  <c r="J52" i="1"/>
  <c r="J61" i="1"/>
  <c r="J54" i="1"/>
  <c r="J64" i="1"/>
  <c r="J60" i="1"/>
  <c r="J53" i="1"/>
  <c r="J62" i="1"/>
  <c r="J55" i="1"/>
  <c r="J74" i="1"/>
  <c r="K75" i="1"/>
  <c r="K61" i="1"/>
  <c r="K54" i="1"/>
  <c r="K56" i="1"/>
  <c r="K64" i="1"/>
  <c r="K52" i="1"/>
  <c r="K62" i="1"/>
  <c r="K55" i="1"/>
  <c r="K74" i="1"/>
  <c r="K63" i="1"/>
  <c r="K60" i="1"/>
  <c r="K53" i="1"/>
  <c r="I65" i="1" l="1"/>
  <c r="I57" i="1"/>
  <c r="H65" i="1"/>
  <c r="H57" i="1"/>
  <c r="C57" i="1"/>
  <c r="D57" i="1"/>
  <c r="C65" i="1"/>
  <c r="D65" i="1"/>
  <c r="K65" i="1"/>
  <c r="J57" i="1"/>
  <c r="J65" i="1"/>
  <c r="F65" i="1"/>
  <c r="K57" i="1"/>
  <c r="E57" i="1"/>
  <c r="E65" i="1"/>
  <c r="F57" i="1"/>
  <c r="H67" i="1" l="1"/>
  <c r="I67" i="1"/>
  <c r="J67" i="1"/>
  <c r="K67" i="1"/>
  <c r="D67" i="1"/>
  <c r="C67" i="1"/>
  <c r="F67" i="1"/>
  <c r="E67" i="1"/>
</calcChain>
</file>

<file path=xl/sharedStrings.xml><?xml version="1.0" encoding="utf-8"?>
<sst xmlns="http://schemas.openxmlformats.org/spreadsheetml/2006/main" count="174" uniqueCount="68">
  <si>
    <t>Fall Start:</t>
  </si>
  <si>
    <t>Fall End:</t>
  </si>
  <si>
    <t>Spring Start:</t>
  </si>
  <si>
    <t>Spring End:</t>
  </si>
  <si>
    <t>July</t>
  </si>
  <si>
    <t>August</t>
  </si>
  <si>
    <t>September</t>
  </si>
  <si>
    <t>October</t>
  </si>
  <si>
    <t>November</t>
  </si>
  <si>
    <t>December</t>
  </si>
  <si>
    <t>January</t>
  </si>
  <si>
    <t>February</t>
  </si>
  <si>
    <t>March</t>
  </si>
  <si>
    <t>April</t>
  </si>
  <si>
    <t>May</t>
  </si>
  <si>
    <t>June</t>
  </si>
  <si>
    <t>Doctoral</t>
  </si>
  <si>
    <t>Masters</t>
  </si>
  <si>
    <r>
      <t xml:space="preserve">actual days paid </t>
    </r>
    <r>
      <rPr>
        <sz val="11"/>
        <color theme="1"/>
        <rFont val="Calibri"/>
        <family val="2"/>
      </rPr>
      <t>↓</t>
    </r>
  </si>
  <si>
    <r>
      <t xml:space="preserve">prorated monthly pay </t>
    </r>
    <r>
      <rPr>
        <sz val="11"/>
        <color theme="1"/>
        <rFont val="Calibri"/>
        <family val="2"/>
      </rPr>
      <t>↓</t>
    </r>
  </si>
  <si>
    <r>
      <t xml:space="preserve">Total for Fall </t>
    </r>
    <r>
      <rPr>
        <sz val="11"/>
        <color theme="1"/>
        <rFont val="Calibri"/>
        <family val="2"/>
      </rPr>
      <t>→</t>
    </r>
  </si>
  <si>
    <r>
      <t xml:space="preserve">Total for Spring </t>
    </r>
    <r>
      <rPr>
        <sz val="11"/>
        <color theme="1"/>
        <rFont val="Calibri"/>
        <family val="2"/>
      </rPr>
      <t>→</t>
    </r>
  </si>
  <si>
    <t>Ecology Dates and Rates for Graduate Students</t>
  </si>
  <si>
    <r>
      <t xml:space="preserve">If paying for Ecology's </t>
    </r>
    <r>
      <rPr>
        <b/>
        <sz val="11"/>
        <color theme="1"/>
        <rFont val="Calibri"/>
        <family val="2"/>
        <scheme val="minor"/>
      </rPr>
      <t>academic</t>
    </r>
    <r>
      <rPr>
        <sz val="11"/>
        <color theme="1"/>
        <rFont val="Calibri"/>
        <family val="2"/>
        <scheme val="minor"/>
      </rPr>
      <t xml:space="preserve"> year:</t>
    </r>
  </si>
  <si>
    <r>
      <t xml:space="preserve">If paying for Ecology's </t>
    </r>
    <r>
      <rPr>
        <b/>
        <sz val="11"/>
        <color theme="1"/>
        <rFont val="Calibri"/>
        <family val="2"/>
        <scheme val="minor"/>
      </rPr>
      <t>fiscal</t>
    </r>
    <r>
      <rPr>
        <sz val="11"/>
        <color theme="1"/>
        <rFont val="Calibri"/>
        <family val="2"/>
        <scheme val="minor"/>
      </rPr>
      <t xml:space="preserve"> year:</t>
    </r>
  </si>
  <si>
    <t>payable end of August</t>
  </si>
  <si>
    <t>payable end of September</t>
  </si>
  <si>
    <t>payable end of October</t>
  </si>
  <si>
    <t>payable end of November</t>
  </si>
  <si>
    <t>payable end of December</t>
  </si>
  <si>
    <t>payable end of January</t>
  </si>
  <si>
    <t>payable end of February</t>
  </si>
  <si>
    <t>payable end of March</t>
  </si>
  <si>
    <t>payable end of April</t>
  </si>
  <si>
    <t>payable end of May</t>
  </si>
  <si>
    <t>Annual Pay Rates</t>
  </si>
  <si>
    <t>divided among 12 checks, July - June, payable at end of respective month</t>
  </si>
  <si>
    <r>
      <t xml:space="preserve">12 month annual rate </t>
    </r>
    <r>
      <rPr>
        <sz val="11"/>
        <color theme="1"/>
        <rFont val="Calibri"/>
        <family val="2"/>
      </rPr>
      <t>→</t>
    </r>
  </si>
  <si>
    <r>
      <t xml:space="preserve">monthly rate, if working full month </t>
    </r>
    <r>
      <rPr>
        <sz val="11"/>
        <color theme="1"/>
        <rFont val="Calibri"/>
        <family val="2"/>
      </rPr>
      <t>→</t>
    </r>
  </si>
  <si>
    <t>Ecology Academic Year Dates</t>
  </si>
  <si>
    <t>Actual Working Days</t>
  </si>
  <si>
    <r>
      <t xml:space="preserve">July 1 - June 30 </t>
    </r>
    <r>
      <rPr>
        <sz val="11"/>
        <color theme="1"/>
        <rFont val="Calibri"/>
        <family val="2"/>
      </rPr>
      <t>↓</t>
    </r>
  </si>
  <si>
    <r>
      <t xml:space="preserve">August 16 - May 16 </t>
    </r>
    <r>
      <rPr>
        <sz val="11"/>
        <color theme="1"/>
        <rFont val="Calibri"/>
        <family val="2"/>
      </rPr>
      <t>↓</t>
    </r>
  </si>
  <si>
    <r>
      <t xml:space="preserve">If paying for Ecology's </t>
    </r>
    <r>
      <rPr>
        <b/>
        <sz val="11"/>
        <color theme="1"/>
        <rFont val="Calibri"/>
        <family val="2"/>
        <scheme val="minor"/>
      </rPr>
      <t>fiscal year, doctoral rate</t>
    </r>
    <r>
      <rPr>
        <sz val="11"/>
        <color theme="1"/>
        <rFont val="Calibri"/>
        <family val="2"/>
        <scheme val="minor"/>
      </rPr>
      <t>:</t>
    </r>
  </si>
  <si>
    <r>
      <t xml:space="preserve">If paying for Ecology's </t>
    </r>
    <r>
      <rPr>
        <b/>
        <sz val="11"/>
        <color theme="1"/>
        <rFont val="Calibri"/>
        <family val="2"/>
        <scheme val="minor"/>
      </rPr>
      <t>fiscal year, masters rate</t>
    </r>
    <r>
      <rPr>
        <sz val="11"/>
        <color theme="1"/>
        <rFont val="Calibri"/>
        <family val="2"/>
        <scheme val="minor"/>
      </rPr>
      <t>:</t>
    </r>
  </si>
  <si>
    <r>
      <t xml:space="preserve">If paying for Ecology's </t>
    </r>
    <r>
      <rPr>
        <b/>
        <sz val="11"/>
        <color theme="1"/>
        <rFont val="Calibri"/>
        <family val="2"/>
        <scheme val="minor"/>
      </rPr>
      <t>academic year</t>
    </r>
    <r>
      <rPr>
        <sz val="11"/>
        <color theme="1"/>
        <rFont val="Calibri"/>
        <family val="2"/>
        <scheme val="minor"/>
      </rPr>
      <t>:</t>
    </r>
  </si>
  <si>
    <r>
      <rPr>
        <sz val="10"/>
        <color theme="1"/>
        <rFont val="Calibri"/>
        <family val="2"/>
        <scheme val="minor"/>
      </rPr>
      <t>Total for academic year</t>
    </r>
    <r>
      <rPr>
        <sz val="11"/>
        <color theme="1"/>
        <rFont val="Calibri"/>
        <family val="2"/>
        <scheme val="minor"/>
      </rPr>
      <t xml:space="preserve"> </t>
    </r>
    <r>
      <rPr>
        <sz val="11"/>
        <color theme="1"/>
        <rFont val="Calibri"/>
        <family val="2"/>
      </rPr>
      <t>→</t>
    </r>
  </si>
  <si>
    <t>A short work break will allow the student's position to remain active but the student will not be paid.</t>
  </si>
  <si>
    <t>Fiscal/Academic Year 2023</t>
  </si>
  <si>
    <t>Summer would begin May 17, 2023</t>
  </si>
  <si>
    <t>May 2023</t>
  </si>
  <si>
    <t>June 2023</t>
  </si>
  <si>
    <t>Rates for July and August 2023 will be dependent on potential new rates:</t>
  </si>
  <si>
    <t>July 2023</t>
  </si>
  <si>
    <t>August 2023</t>
  </si>
  <si>
    <t>GPC must determine when Fall 2023 starts in order to know when Summer 2023 ends.</t>
  </si>
  <si>
    <t>Graduate student payroll is processed based on information entered in Ecology's GSD and upon lock out period. Any changes during the lock out period will need to be submitted via email to Jennifer (jtm@uga.edu) with a copy to Julie (gunby@uga.edu).</t>
  </si>
  <si>
    <t>A termination removes the student from payroll and benefits altogether.</t>
  </si>
  <si>
    <t xml:space="preserve">Graduate students are paid for the days they work. If they are not scheduled to be paid they will be placed on a short work break (limited to 180 days or less) or terminated. </t>
  </si>
  <si>
    <t>Fiscal/Academic Year 2022</t>
  </si>
  <si>
    <t>approved by Provost 05/19/2021</t>
  </si>
  <si>
    <t>Summer would begin May 17, 2022</t>
  </si>
  <si>
    <t>May 2022</t>
  </si>
  <si>
    <t>June 2022</t>
  </si>
  <si>
    <t>Rates for July and August 2022 will be dependent on potential new rates:</t>
  </si>
  <si>
    <t>July 2022</t>
  </si>
  <si>
    <t>August 2022</t>
  </si>
  <si>
    <t>GPC must determine when Fall 2022 starts to know when Summer 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</si>
</sst>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quot;$&quot;#,##0.0_);[Red]\(&quot;$&quot;#,##0.0\)"/>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16"/>
      <color theme="1"/>
      <name val="Calibri"/>
      <family val="2"/>
      <scheme val="minor"/>
    </font>
    <font>
      <sz val="10"/>
      <color theme="1"/>
      <name val="Calibri"/>
      <family val="2"/>
      <scheme val="minor"/>
    </font>
    <font>
      <b/>
      <sz val="10"/>
      <color rgb="FFFF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3" fillId="0" borderId="0" xfId="0" applyFont="1"/>
    <xf numFmtId="14" fontId="0" fillId="0" borderId="0" xfId="0" applyNumberFormat="1"/>
    <xf numFmtId="0" fontId="0" fillId="3" borderId="0" xfId="0" applyFill="1"/>
    <xf numFmtId="6" fontId="0" fillId="3" borderId="0" xfId="0" applyNumberFormat="1" applyFill="1"/>
    <xf numFmtId="0" fontId="0" fillId="4" borderId="0" xfId="0" applyFill="1"/>
    <xf numFmtId="6" fontId="0" fillId="4" borderId="0" xfId="0" applyNumberFormat="1" applyFill="1"/>
    <xf numFmtId="10" fontId="0" fillId="3" borderId="0" xfId="0" applyNumberFormat="1" applyFill="1"/>
    <xf numFmtId="10" fontId="0" fillId="4" borderId="0" xfId="0" applyNumberFormat="1" applyFill="1"/>
    <xf numFmtId="8" fontId="0" fillId="3" borderId="0" xfId="0" applyNumberFormat="1" applyFill="1"/>
    <xf numFmtId="0" fontId="0" fillId="0" borderId="0" xfId="0" applyNumberFormat="1"/>
    <xf numFmtId="8" fontId="0" fillId="4" borderId="0" xfId="0" applyNumberFormat="1" applyFill="1"/>
    <xf numFmtId="164" fontId="0" fillId="4" borderId="0" xfId="0" applyNumberFormat="1" applyFill="1"/>
    <xf numFmtId="43" fontId="0" fillId="3" borderId="0" xfId="1" applyFont="1" applyFill="1"/>
    <xf numFmtId="43" fontId="0" fillId="4" borderId="0" xfId="1" applyFont="1" applyFill="1"/>
    <xf numFmtId="0" fontId="0" fillId="2" borderId="0" xfId="0" applyFill="1"/>
    <xf numFmtId="17" fontId="0" fillId="2" borderId="0" xfId="0" quotePrefix="1" applyNumberFormat="1" applyFill="1"/>
    <xf numFmtId="17" fontId="0" fillId="0" borderId="0" xfId="0" quotePrefix="1" applyNumberFormat="1"/>
    <xf numFmtId="0" fontId="5" fillId="0" borderId="0" xfId="0" applyFont="1"/>
    <xf numFmtId="9" fontId="0" fillId="0" borderId="0" xfId="0" applyNumberFormat="1"/>
    <xf numFmtId="6" fontId="0" fillId="0" borderId="0" xfId="0" applyNumberFormat="1"/>
    <xf numFmtId="0" fontId="3" fillId="0" borderId="0" xfId="0" applyFont="1" applyFill="1" applyBorder="1"/>
    <xf numFmtId="9" fontId="0" fillId="3" borderId="0" xfId="0" applyNumberFormat="1" applyFill="1"/>
    <xf numFmtId="9" fontId="0" fillId="4" borderId="0" xfId="0" applyNumberFormat="1" applyFill="1"/>
    <xf numFmtId="0" fontId="0" fillId="4" borderId="0" xfId="0" applyNumberFormat="1" applyFill="1"/>
    <xf numFmtId="0" fontId="3" fillId="3" borderId="0" xfId="0" applyFont="1" applyFill="1" applyAlignment="1"/>
    <xf numFmtId="0" fontId="3" fillId="4" borderId="0" xfId="0" applyFont="1" applyFill="1" applyAlignment="1"/>
    <xf numFmtId="0" fontId="0" fillId="0" borderId="0" xfId="0" applyAlignment="1">
      <alignment horizontal="right"/>
    </xf>
    <xf numFmtId="43" fontId="0" fillId="3" borderId="0" xfId="0" applyNumberFormat="1" applyFill="1"/>
    <xf numFmtId="6" fontId="0" fillId="0" borderId="0" xfId="0" applyNumberFormat="1" applyFill="1"/>
    <xf numFmtId="0" fontId="3" fillId="0" borderId="0" xfId="0" applyFont="1" applyFill="1" applyBorder="1" applyAlignment="1">
      <alignment horizontal="center"/>
    </xf>
    <xf numFmtId="0" fontId="0" fillId="0" borderId="0" xfId="0" applyFill="1" applyBorder="1" applyAlignment="1">
      <alignment horizontal="center" wrapText="1"/>
    </xf>
    <xf numFmtId="0" fontId="0" fillId="0" borderId="0" xfId="0" applyBorder="1"/>
    <xf numFmtId="0" fontId="0" fillId="0" borderId="0" xfId="0" applyFill="1" applyBorder="1" applyAlignment="1">
      <alignment horizontal="right" wrapText="1"/>
    </xf>
    <xf numFmtId="0" fontId="0" fillId="0" borderId="0" xfId="0" applyFill="1" applyBorder="1"/>
    <xf numFmtId="17" fontId="0" fillId="0" borderId="0" xfId="0" applyNumberFormat="1"/>
    <xf numFmtId="17" fontId="0" fillId="0" borderId="0" xfId="0" applyNumberFormat="1" applyAlignment="1">
      <alignment horizontal="left" indent="4"/>
    </xf>
    <xf numFmtId="0" fontId="0" fillId="0" borderId="0" xfId="0" applyAlignment="1">
      <alignment horizontal="left" indent="4"/>
    </xf>
    <xf numFmtId="43" fontId="0" fillId="2" borderId="0" xfId="0" applyNumberFormat="1" applyFill="1"/>
    <xf numFmtId="0" fontId="0" fillId="5" borderId="1" xfId="0" applyFill="1" applyBorder="1" applyAlignment="1">
      <alignment horizontal="center"/>
    </xf>
    <xf numFmtId="0" fontId="0" fillId="5" borderId="3" xfId="0" applyFill="1" applyBorder="1" applyAlignment="1">
      <alignment horizontal="center" wrapText="1"/>
    </xf>
    <xf numFmtId="0" fontId="0" fillId="5" borderId="5" xfId="0" applyFill="1" applyBorder="1" applyAlignment="1">
      <alignment horizontal="center" wrapText="1"/>
    </xf>
    <xf numFmtId="0" fontId="0" fillId="5" borderId="2" xfId="0" applyFill="1" applyBorder="1"/>
    <xf numFmtId="0" fontId="0" fillId="5" borderId="4" xfId="0" applyFill="1" applyBorder="1" applyAlignment="1">
      <alignment horizontal="right" wrapText="1"/>
    </xf>
    <xf numFmtId="0" fontId="0" fillId="5" borderId="6" xfId="0" applyFill="1" applyBorder="1" applyAlignment="1">
      <alignment horizontal="right" wrapText="1"/>
    </xf>
    <xf numFmtId="0" fontId="0" fillId="5" borderId="1" xfId="0" applyFill="1" applyBorder="1"/>
    <xf numFmtId="0" fontId="0" fillId="5" borderId="3" xfId="0" applyFill="1" applyBorder="1"/>
    <xf numFmtId="0" fontId="0" fillId="5" borderId="5" xfId="0" applyFill="1" applyBorder="1"/>
    <xf numFmtId="0" fontId="0" fillId="5" borderId="4" xfId="0" applyFill="1" applyBorder="1"/>
    <xf numFmtId="0" fontId="0" fillId="5" borderId="6" xfId="0" applyFill="1" applyBorder="1"/>
    <xf numFmtId="0" fontId="7" fillId="0" borderId="0" xfId="0" applyFont="1"/>
    <xf numFmtId="17" fontId="2" fillId="0" borderId="0" xfId="0" applyNumberFormat="1" applyFont="1"/>
    <xf numFmtId="0" fontId="3" fillId="5" borderId="7"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796AC-2723-414B-B26F-D0E716DAA9E5}">
  <dimension ref="A1:L81"/>
  <sheetViews>
    <sheetView tabSelected="1" workbookViewId="0"/>
  </sheetViews>
  <sheetFormatPr defaultRowHeight="15" x14ac:dyDescent="0.25"/>
  <cols>
    <col min="1" max="1" width="21.5703125" customWidth="1"/>
    <col min="2" max="2" width="17.42578125" customWidth="1"/>
    <col min="3" max="4" width="23" bestFit="1" customWidth="1"/>
    <col min="5" max="5" width="22.28515625" customWidth="1"/>
    <col min="6" max="6" width="22.85546875" bestFit="1" customWidth="1"/>
    <col min="7" max="7" width="3.42578125" customWidth="1"/>
    <col min="8" max="9" width="23" bestFit="1" customWidth="1"/>
    <col min="10" max="11" width="21.5703125" bestFit="1" customWidth="1"/>
    <col min="12" max="12" width="25.42578125" bestFit="1" customWidth="1"/>
    <col min="13" max="13" width="3.5703125" customWidth="1"/>
    <col min="14" max="14" width="104.5703125" customWidth="1"/>
  </cols>
  <sheetData>
    <row r="1" spans="1:5" ht="21" x14ac:dyDescent="0.35">
      <c r="A1" s="18" t="s">
        <v>22</v>
      </c>
    </row>
    <row r="2" spans="1:5" ht="21" x14ac:dyDescent="0.35">
      <c r="A2" s="18" t="s">
        <v>59</v>
      </c>
    </row>
    <row r="3" spans="1:5" x14ac:dyDescent="0.25">
      <c r="A3" s="50" t="s">
        <v>60</v>
      </c>
    </row>
    <row r="5" spans="1:5" x14ac:dyDescent="0.25">
      <c r="A5" s="1" t="s">
        <v>39</v>
      </c>
    </row>
    <row r="6" spans="1:5" x14ac:dyDescent="0.25">
      <c r="A6" t="s">
        <v>0</v>
      </c>
      <c r="B6" s="2">
        <v>44424</v>
      </c>
      <c r="C6" s="2"/>
      <c r="D6" s="2"/>
    </row>
    <row r="7" spans="1:5" x14ac:dyDescent="0.25">
      <c r="A7" t="s">
        <v>1</v>
      </c>
      <c r="B7" s="2">
        <v>44561</v>
      </c>
      <c r="C7" s="2"/>
      <c r="D7" s="2"/>
    </row>
    <row r="9" spans="1:5" x14ac:dyDescent="0.25">
      <c r="A9" t="s">
        <v>2</v>
      </c>
      <c r="B9" s="2">
        <v>44562</v>
      </c>
      <c r="C9" s="2"/>
      <c r="D9" s="2"/>
    </row>
    <row r="10" spans="1:5" x14ac:dyDescent="0.25">
      <c r="A10" t="s">
        <v>3</v>
      </c>
      <c r="B10" s="2">
        <v>44697</v>
      </c>
      <c r="C10" s="2"/>
      <c r="D10" s="2"/>
    </row>
    <row r="11" spans="1:5" x14ac:dyDescent="0.25">
      <c r="B11" s="2"/>
      <c r="C11" s="2"/>
      <c r="D11" s="2"/>
    </row>
    <row r="12" spans="1:5" x14ac:dyDescent="0.25">
      <c r="A12" s="21" t="s">
        <v>35</v>
      </c>
    </row>
    <row r="13" spans="1:5" x14ac:dyDescent="0.25">
      <c r="A13" s="3" t="s">
        <v>16</v>
      </c>
      <c r="B13" s="4">
        <v>63744.45</v>
      </c>
      <c r="C13" s="29"/>
      <c r="D13" s="29"/>
    </row>
    <row r="14" spans="1:5" x14ac:dyDescent="0.25">
      <c r="A14" s="5" t="s">
        <v>17</v>
      </c>
      <c r="B14" s="6">
        <v>59988.6</v>
      </c>
      <c r="C14" s="29"/>
      <c r="D14" s="29"/>
    </row>
    <row r="16" spans="1:5" x14ac:dyDescent="0.25">
      <c r="A16" s="52" t="s">
        <v>40</v>
      </c>
      <c r="B16" s="53"/>
      <c r="C16" s="54"/>
      <c r="D16" s="30"/>
      <c r="E16" s="30"/>
    </row>
    <row r="17" spans="1:5" ht="45" x14ac:dyDescent="0.25">
      <c r="A17" s="39"/>
      <c r="B17" s="40" t="s">
        <v>24</v>
      </c>
      <c r="C17" s="41" t="s">
        <v>23</v>
      </c>
      <c r="D17" s="31"/>
      <c r="E17" s="32"/>
    </row>
    <row r="18" spans="1:5" x14ac:dyDescent="0.25">
      <c r="A18" s="42"/>
      <c r="B18" s="43" t="s">
        <v>41</v>
      </c>
      <c r="C18" s="44" t="s">
        <v>42</v>
      </c>
      <c r="D18" s="33"/>
      <c r="E18" s="32"/>
    </row>
    <row r="19" spans="1:5" x14ac:dyDescent="0.25">
      <c r="A19" s="45" t="s">
        <v>4</v>
      </c>
      <c r="B19" s="46">
        <v>22</v>
      </c>
      <c r="C19" s="47">
        <v>0</v>
      </c>
      <c r="D19" s="34"/>
      <c r="E19" s="32"/>
    </row>
    <row r="20" spans="1:5" x14ac:dyDescent="0.25">
      <c r="A20" s="45" t="s">
        <v>5</v>
      </c>
      <c r="B20" s="46">
        <v>22</v>
      </c>
      <c r="C20" s="47">
        <v>12</v>
      </c>
      <c r="D20" s="34"/>
      <c r="E20" s="32"/>
    </row>
    <row r="21" spans="1:5" x14ac:dyDescent="0.25">
      <c r="A21" s="45" t="s">
        <v>6</v>
      </c>
      <c r="B21" s="46">
        <v>22</v>
      </c>
      <c r="C21" s="47">
        <v>22</v>
      </c>
      <c r="D21" s="34"/>
      <c r="E21" s="32"/>
    </row>
    <row r="22" spans="1:5" x14ac:dyDescent="0.25">
      <c r="A22" s="45" t="s">
        <v>7</v>
      </c>
      <c r="B22" s="46">
        <v>21</v>
      </c>
      <c r="C22" s="47">
        <v>21</v>
      </c>
      <c r="D22" s="34"/>
      <c r="E22" s="32"/>
    </row>
    <row r="23" spans="1:5" x14ac:dyDescent="0.25">
      <c r="A23" s="45" t="s">
        <v>8</v>
      </c>
      <c r="B23" s="46">
        <v>22</v>
      </c>
      <c r="C23" s="47">
        <v>22</v>
      </c>
      <c r="D23" s="34"/>
      <c r="E23" s="32"/>
    </row>
    <row r="24" spans="1:5" x14ac:dyDescent="0.25">
      <c r="A24" s="45" t="s">
        <v>9</v>
      </c>
      <c r="B24" s="46">
        <v>23</v>
      </c>
      <c r="C24" s="47">
        <v>23</v>
      </c>
      <c r="D24" s="34"/>
      <c r="E24" s="32"/>
    </row>
    <row r="25" spans="1:5" x14ac:dyDescent="0.25">
      <c r="A25" s="45" t="s">
        <v>10</v>
      </c>
      <c r="B25" s="46">
        <v>21</v>
      </c>
      <c r="C25" s="47">
        <v>21</v>
      </c>
      <c r="D25" s="34"/>
      <c r="E25" s="32"/>
    </row>
    <row r="26" spans="1:5" x14ac:dyDescent="0.25">
      <c r="A26" s="45" t="s">
        <v>11</v>
      </c>
      <c r="B26" s="46">
        <v>20</v>
      </c>
      <c r="C26" s="47">
        <v>20</v>
      </c>
      <c r="D26" s="34"/>
      <c r="E26" s="32"/>
    </row>
    <row r="27" spans="1:5" x14ac:dyDescent="0.25">
      <c r="A27" s="45" t="s">
        <v>12</v>
      </c>
      <c r="B27" s="46">
        <v>23</v>
      </c>
      <c r="C27" s="47">
        <v>23</v>
      </c>
      <c r="D27" s="34"/>
      <c r="E27" s="32"/>
    </row>
    <row r="28" spans="1:5" x14ac:dyDescent="0.25">
      <c r="A28" s="45" t="s">
        <v>13</v>
      </c>
      <c r="B28" s="46">
        <v>21</v>
      </c>
      <c r="C28" s="47">
        <v>21</v>
      </c>
      <c r="D28" s="34"/>
      <c r="E28" s="32"/>
    </row>
    <row r="29" spans="1:5" x14ac:dyDescent="0.25">
      <c r="A29" s="45" t="s">
        <v>14</v>
      </c>
      <c r="B29" s="46">
        <v>22</v>
      </c>
      <c r="C29" s="47">
        <v>11</v>
      </c>
      <c r="D29" s="34"/>
      <c r="E29" s="32"/>
    </row>
    <row r="30" spans="1:5" x14ac:dyDescent="0.25">
      <c r="A30" s="42" t="s">
        <v>15</v>
      </c>
      <c r="B30" s="48">
        <v>22</v>
      </c>
      <c r="C30" s="49">
        <v>0</v>
      </c>
      <c r="D30" s="34"/>
      <c r="E30" s="32"/>
    </row>
    <row r="32" spans="1:5" x14ac:dyDescent="0.25">
      <c r="A32" t="s">
        <v>43</v>
      </c>
    </row>
    <row r="33" spans="1:11" x14ac:dyDescent="0.25">
      <c r="B33" s="19">
        <v>0.5</v>
      </c>
      <c r="C33" s="20">
        <f>B13*B33</f>
        <v>31872.224999999999</v>
      </c>
      <c r="D33" t="s">
        <v>36</v>
      </c>
    </row>
    <row r="34" spans="1:11" x14ac:dyDescent="0.25">
      <c r="B34" s="19">
        <v>0.44</v>
      </c>
      <c r="C34" s="20">
        <f>B13*B34</f>
        <v>28047.557999999997</v>
      </c>
      <c r="D34" t="s">
        <v>36</v>
      </c>
    </row>
    <row r="35" spans="1:11" x14ac:dyDescent="0.25">
      <c r="B35" s="19">
        <v>0.33</v>
      </c>
      <c r="C35" s="20">
        <f>B13*B35</f>
        <v>21035.6685</v>
      </c>
      <c r="D35" t="s">
        <v>36</v>
      </c>
    </row>
    <row r="36" spans="1:11" x14ac:dyDescent="0.25">
      <c r="B36" s="19">
        <v>0.05</v>
      </c>
      <c r="C36" s="20">
        <f>B13*B36</f>
        <v>3187.2224999999999</v>
      </c>
      <c r="D36" t="s">
        <v>36</v>
      </c>
    </row>
    <row r="38" spans="1:11" x14ac:dyDescent="0.25">
      <c r="A38" t="s">
        <v>44</v>
      </c>
    </row>
    <row r="39" spans="1:11" x14ac:dyDescent="0.25">
      <c r="B39" s="19">
        <v>0.5</v>
      </c>
      <c r="C39" s="20">
        <f>B14*B39</f>
        <v>29994.3</v>
      </c>
      <c r="D39" t="s">
        <v>36</v>
      </c>
    </row>
    <row r="40" spans="1:11" x14ac:dyDescent="0.25">
      <c r="B40" s="19">
        <v>0.44</v>
      </c>
      <c r="C40" s="20">
        <f>B14*B40</f>
        <v>26394.984</v>
      </c>
      <c r="D40" t="s">
        <v>36</v>
      </c>
    </row>
    <row r="41" spans="1:11" x14ac:dyDescent="0.25">
      <c r="B41" s="19">
        <v>0.33</v>
      </c>
      <c r="C41" s="20">
        <f>B14*B41</f>
        <v>19796.238000000001</v>
      </c>
      <c r="D41" t="s">
        <v>36</v>
      </c>
    </row>
    <row r="42" spans="1:11" x14ac:dyDescent="0.25">
      <c r="B42" s="19">
        <v>0.05</v>
      </c>
      <c r="C42" s="20">
        <f>B14*B42</f>
        <v>2999.4300000000003</v>
      </c>
      <c r="D42" t="s">
        <v>36</v>
      </c>
    </row>
    <row r="45" spans="1:11" x14ac:dyDescent="0.25">
      <c r="A45" t="s">
        <v>45</v>
      </c>
    </row>
    <row r="46" spans="1:11" x14ac:dyDescent="0.25">
      <c r="C46" s="3"/>
      <c r="D46" s="3"/>
      <c r="E46" s="25" t="s">
        <v>16</v>
      </c>
      <c r="F46" s="25"/>
      <c r="H46" s="5"/>
      <c r="I46" s="5"/>
      <c r="J46" s="26" t="s">
        <v>17</v>
      </c>
      <c r="K46" s="26"/>
    </row>
    <row r="47" spans="1:11" x14ac:dyDescent="0.25">
      <c r="C47" s="22">
        <v>0.05</v>
      </c>
      <c r="D47" s="22">
        <v>0.33300000000000002</v>
      </c>
      <c r="E47" s="22">
        <v>0.44</v>
      </c>
      <c r="F47" s="7">
        <v>0.5</v>
      </c>
      <c r="H47" s="23">
        <v>0.05</v>
      </c>
      <c r="I47" s="23">
        <v>0.33</v>
      </c>
      <c r="J47" s="23">
        <v>0.44</v>
      </c>
      <c r="K47" s="8">
        <v>0.5</v>
      </c>
    </row>
    <row r="48" spans="1:11" x14ac:dyDescent="0.25">
      <c r="B48" s="27" t="s">
        <v>37</v>
      </c>
      <c r="C48" s="9">
        <f>B13*0.05</f>
        <v>3187.2224999999999</v>
      </c>
      <c r="D48" s="9">
        <f>B13*0.33333</f>
        <v>21247.937518499999</v>
      </c>
      <c r="E48" s="9">
        <f>B13*0.44444</f>
        <v>28330.583358</v>
      </c>
      <c r="F48" s="9">
        <f>B13*0.5</f>
        <v>31872.224999999999</v>
      </c>
      <c r="G48" s="10"/>
      <c r="H48" s="11">
        <f>B14*0.05</f>
        <v>2999.4300000000003</v>
      </c>
      <c r="I48" s="11">
        <f>B14*0.33333</f>
        <v>19996.000038000002</v>
      </c>
      <c r="J48" s="11">
        <f>B14*0.44444</f>
        <v>26661.333383999998</v>
      </c>
      <c r="K48" s="12">
        <f>B14*0.5</f>
        <v>29994.3</v>
      </c>
    </row>
    <row r="49" spans="1:12" x14ac:dyDescent="0.25">
      <c r="B49" s="27" t="s">
        <v>38</v>
      </c>
      <c r="C49" s="9">
        <f>C48/12</f>
        <v>265.60187500000001</v>
      </c>
      <c r="D49" s="9">
        <f>D48/12</f>
        <v>1770.661459875</v>
      </c>
      <c r="E49" s="9">
        <f>E48/12</f>
        <v>2360.8819465000001</v>
      </c>
      <c r="F49" s="9">
        <f>F48/12</f>
        <v>2656.0187499999997</v>
      </c>
      <c r="G49" s="10"/>
      <c r="H49" s="11">
        <f>H48/12</f>
        <v>249.95250000000001</v>
      </c>
      <c r="I49" s="11">
        <f>I48/12</f>
        <v>1666.3333365000001</v>
      </c>
      <c r="J49" s="11">
        <f>J48/12</f>
        <v>2221.7777819999997</v>
      </c>
      <c r="K49" s="11">
        <f>K48/12</f>
        <v>2499.5250000000001</v>
      </c>
    </row>
    <row r="50" spans="1:12" x14ac:dyDescent="0.25">
      <c r="C50" s="3"/>
      <c r="D50" s="3"/>
      <c r="E50" s="9"/>
      <c r="F50" s="9"/>
      <c r="G50" s="10"/>
      <c r="H50" s="24"/>
      <c r="I50" s="24"/>
      <c r="J50" s="11"/>
      <c r="K50" s="12"/>
    </row>
    <row r="51" spans="1:12" x14ac:dyDescent="0.25">
      <c r="B51" t="s">
        <v>18</v>
      </c>
      <c r="C51" s="9" t="s">
        <v>19</v>
      </c>
      <c r="D51" s="9" t="s">
        <v>19</v>
      </c>
      <c r="E51" s="9" t="s">
        <v>19</v>
      </c>
      <c r="F51" s="9" t="s">
        <v>19</v>
      </c>
      <c r="G51" s="10"/>
      <c r="H51" s="11" t="s">
        <v>19</v>
      </c>
      <c r="I51" s="11" t="s">
        <v>19</v>
      </c>
      <c r="J51" s="11" t="s">
        <v>19</v>
      </c>
      <c r="K51" s="11" t="s">
        <v>19</v>
      </c>
    </row>
    <row r="52" spans="1:12" x14ac:dyDescent="0.25">
      <c r="A52" t="s">
        <v>5</v>
      </c>
      <c r="B52">
        <f>C20</f>
        <v>12</v>
      </c>
      <c r="C52" s="13">
        <f>(C49/B20)*B52</f>
        <v>144.87375</v>
      </c>
      <c r="D52" s="13">
        <f>(D49/B20)*B52</f>
        <v>965.81534175000002</v>
      </c>
      <c r="E52" s="13">
        <f>($E$49/B20)*B52</f>
        <v>1287.7537890000001</v>
      </c>
      <c r="F52" s="13">
        <f>($F$49/B20)*B52</f>
        <v>1448.7375</v>
      </c>
      <c r="H52" s="14">
        <f>(H49/B20)*B52</f>
        <v>136.33772727272728</v>
      </c>
      <c r="I52" s="14">
        <f>(I49/B20)*B52</f>
        <v>908.90909263636365</v>
      </c>
      <c r="J52" s="14">
        <f>($J$49/B20)*B52</f>
        <v>1211.878790181818</v>
      </c>
      <c r="K52" s="14">
        <f>($K$49/B20)*B52</f>
        <v>1363.3772727272728</v>
      </c>
      <c r="L52" t="s">
        <v>25</v>
      </c>
    </row>
    <row r="53" spans="1:12" x14ac:dyDescent="0.25">
      <c r="A53" t="s">
        <v>6</v>
      </c>
      <c r="B53">
        <f>C21</f>
        <v>22</v>
      </c>
      <c r="C53" s="13">
        <f>C49</f>
        <v>265.60187500000001</v>
      </c>
      <c r="D53" s="13">
        <f>D49</f>
        <v>1770.661459875</v>
      </c>
      <c r="E53" s="13">
        <f>E49</f>
        <v>2360.8819465000001</v>
      </c>
      <c r="F53" s="13">
        <f>F49</f>
        <v>2656.0187499999997</v>
      </c>
      <c r="H53" s="14">
        <f>H49</f>
        <v>249.95250000000001</v>
      </c>
      <c r="I53" s="14">
        <f>I49</f>
        <v>1666.3333365000001</v>
      </c>
      <c r="J53" s="14">
        <f>J49</f>
        <v>2221.7777819999997</v>
      </c>
      <c r="K53" s="14">
        <f>K49</f>
        <v>2499.5250000000001</v>
      </c>
      <c r="L53" t="s">
        <v>26</v>
      </c>
    </row>
    <row r="54" spans="1:12" x14ac:dyDescent="0.25">
      <c r="A54" t="s">
        <v>7</v>
      </c>
      <c r="B54">
        <f>C22</f>
        <v>21</v>
      </c>
      <c r="C54" s="13">
        <f>C49</f>
        <v>265.60187500000001</v>
      </c>
      <c r="D54" s="13">
        <f>D49</f>
        <v>1770.661459875</v>
      </c>
      <c r="E54" s="13">
        <f>E49</f>
        <v>2360.8819465000001</v>
      </c>
      <c r="F54" s="13">
        <f>F49</f>
        <v>2656.0187499999997</v>
      </c>
      <c r="H54" s="14">
        <f>H49</f>
        <v>249.95250000000001</v>
      </c>
      <c r="I54" s="14">
        <f>I49</f>
        <v>1666.3333365000001</v>
      </c>
      <c r="J54" s="14">
        <f>J49</f>
        <v>2221.7777819999997</v>
      </c>
      <c r="K54" s="14">
        <f>K49</f>
        <v>2499.5250000000001</v>
      </c>
      <c r="L54" t="s">
        <v>27</v>
      </c>
    </row>
    <row r="55" spans="1:12" x14ac:dyDescent="0.25">
      <c r="A55" t="s">
        <v>8</v>
      </c>
      <c r="B55">
        <f>C23</f>
        <v>22</v>
      </c>
      <c r="C55" s="13">
        <f>C49</f>
        <v>265.60187500000001</v>
      </c>
      <c r="D55" s="13">
        <f>D49</f>
        <v>1770.661459875</v>
      </c>
      <c r="E55" s="13">
        <f>E49</f>
        <v>2360.8819465000001</v>
      </c>
      <c r="F55" s="13">
        <f>F49</f>
        <v>2656.0187499999997</v>
      </c>
      <c r="H55" s="14">
        <f>H49</f>
        <v>249.95250000000001</v>
      </c>
      <c r="I55" s="14">
        <f>I49</f>
        <v>1666.3333365000001</v>
      </c>
      <c r="J55" s="14">
        <f>J49</f>
        <v>2221.7777819999997</v>
      </c>
      <c r="K55" s="14">
        <f>K49</f>
        <v>2499.5250000000001</v>
      </c>
      <c r="L55" t="s">
        <v>28</v>
      </c>
    </row>
    <row r="56" spans="1:12" x14ac:dyDescent="0.25">
      <c r="A56" t="s">
        <v>9</v>
      </c>
      <c r="B56">
        <f>C24</f>
        <v>23</v>
      </c>
      <c r="C56" s="13">
        <f>C49</f>
        <v>265.60187500000001</v>
      </c>
      <c r="D56" s="13">
        <f>D49</f>
        <v>1770.661459875</v>
      </c>
      <c r="E56" s="13">
        <f>E49</f>
        <v>2360.8819465000001</v>
      </c>
      <c r="F56" s="13">
        <f>F49</f>
        <v>2656.0187499999997</v>
      </c>
      <c r="H56" s="14">
        <f>H49</f>
        <v>249.95250000000001</v>
      </c>
      <c r="I56" s="14">
        <f>I49</f>
        <v>1666.3333365000001</v>
      </c>
      <c r="J56" s="14">
        <f>J49</f>
        <v>2221.7777819999997</v>
      </c>
      <c r="K56" s="14">
        <f>K49</f>
        <v>2499.5250000000001</v>
      </c>
      <c r="L56" t="s">
        <v>29</v>
      </c>
    </row>
    <row r="57" spans="1:12" x14ac:dyDescent="0.25">
      <c r="A57" s="27" t="s">
        <v>20</v>
      </c>
      <c r="C57" s="13">
        <f>SUM(C52:C56)</f>
        <v>1207.2812500000002</v>
      </c>
      <c r="D57" s="13">
        <f>SUM(D52:D56)</f>
        <v>8048.4611812500007</v>
      </c>
      <c r="E57" s="13">
        <f>SUM(E52:E56)</f>
        <v>10731.281574999999</v>
      </c>
      <c r="F57" s="13">
        <f>SUM(F52:F56)</f>
        <v>12072.812499999998</v>
      </c>
      <c r="H57" s="14">
        <f>SUM(H52:H56)</f>
        <v>1136.1477272727273</v>
      </c>
      <c r="I57" s="14">
        <f>SUM(I52:I56)</f>
        <v>7574.2424386363637</v>
      </c>
      <c r="J57" s="14">
        <f>SUM(J52:J56)</f>
        <v>10098.989918181816</v>
      </c>
      <c r="K57" s="14">
        <f>SUM(K52:K56)</f>
        <v>11361.477272727272</v>
      </c>
    </row>
    <row r="58" spans="1:12" x14ac:dyDescent="0.25">
      <c r="C58" s="13"/>
      <c r="D58" s="13"/>
      <c r="E58" s="13"/>
      <c r="F58" s="3"/>
      <c r="H58" s="14"/>
      <c r="I58" s="14"/>
      <c r="J58" s="14"/>
      <c r="K58" s="14"/>
    </row>
    <row r="59" spans="1:12" x14ac:dyDescent="0.25">
      <c r="C59" s="13"/>
      <c r="D59" s="13"/>
      <c r="E59" s="13"/>
      <c r="F59" s="3"/>
      <c r="H59" s="14"/>
      <c r="I59" s="14"/>
      <c r="J59" s="14"/>
      <c r="K59" s="14"/>
    </row>
    <row r="60" spans="1:12" x14ac:dyDescent="0.25">
      <c r="A60" t="s">
        <v>10</v>
      </c>
      <c r="B60">
        <f>C25</f>
        <v>21</v>
      </c>
      <c r="C60" s="13">
        <f>C49</f>
        <v>265.60187500000001</v>
      </c>
      <c r="D60" s="13">
        <f>D49</f>
        <v>1770.661459875</v>
      </c>
      <c r="E60" s="13">
        <f>E49</f>
        <v>2360.8819465000001</v>
      </c>
      <c r="F60" s="13">
        <f>F49</f>
        <v>2656.0187499999997</v>
      </c>
      <c r="H60" s="14">
        <f>H49</f>
        <v>249.95250000000001</v>
      </c>
      <c r="I60" s="14">
        <f>I49</f>
        <v>1666.3333365000001</v>
      </c>
      <c r="J60" s="14">
        <f>J49</f>
        <v>2221.7777819999997</v>
      </c>
      <c r="K60" s="14">
        <f>K49</f>
        <v>2499.5250000000001</v>
      </c>
      <c r="L60" t="s">
        <v>30</v>
      </c>
    </row>
    <row r="61" spans="1:12" x14ac:dyDescent="0.25">
      <c r="A61" t="s">
        <v>11</v>
      </c>
      <c r="B61">
        <f>C26</f>
        <v>20</v>
      </c>
      <c r="C61" s="13">
        <f>C49</f>
        <v>265.60187500000001</v>
      </c>
      <c r="D61" s="13">
        <f>D49</f>
        <v>1770.661459875</v>
      </c>
      <c r="E61" s="13">
        <f>E49</f>
        <v>2360.8819465000001</v>
      </c>
      <c r="F61" s="13">
        <f>F49</f>
        <v>2656.0187499999997</v>
      </c>
      <c r="H61" s="14">
        <f>H49</f>
        <v>249.95250000000001</v>
      </c>
      <c r="I61" s="14">
        <f>I49</f>
        <v>1666.3333365000001</v>
      </c>
      <c r="J61" s="14">
        <f>J49</f>
        <v>2221.7777819999997</v>
      </c>
      <c r="K61" s="14">
        <f>K49</f>
        <v>2499.5250000000001</v>
      </c>
      <c r="L61" t="s">
        <v>31</v>
      </c>
    </row>
    <row r="62" spans="1:12" x14ac:dyDescent="0.25">
      <c r="A62" t="s">
        <v>12</v>
      </c>
      <c r="B62">
        <f>C27</f>
        <v>23</v>
      </c>
      <c r="C62" s="13">
        <f>C49</f>
        <v>265.60187500000001</v>
      </c>
      <c r="D62" s="13">
        <f>D49</f>
        <v>1770.661459875</v>
      </c>
      <c r="E62" s="13">
        <f>E49</f>
        <v>2360.8819465000001</v>
      </c>
      <c r="F62" s="13">
        <f>F49</f>
        <v>2656.0187499999997</v>
      </c>
      <c r="H62" s="14">
        <f>H49</f>
        <v>249.95250000000001</v>
      </c>
      <c r="I62" s="14">
        <f>I49</f>
        <v>1666.3333365000001</v>
      </c>
      <c r="J62" s="14">
        <f>J49</f>
        <v>2221.7777819999997</v>
      </c>
      <c r="K62" s="14">
        <f>K49</f>
        <v>2499.5250000000001</v>
      </c>
      <c r="L62" t="s">
        <v>32</v>
      </c>
    </row>
    <row r="63" spans="1:12" x14ac:dyDescent="0.25">
      <c r="A63" t="s">
        <v>13</v>
      </c>
      <c r="B63">
        <f>C28</f>
        <v>21</v>
      </c>
      <c r="C63" s="13">
        <f>C49</f>
        <v>265.60187500000001</v>
      </c>
      <c r="D63" s="13">
        <f>D49</f>
        <v>1770.661459875</v>
      </c>
      <c r="E63" s="13">
        <f>E49</f>
        <v>2360.8819465000001</v>
      </c>
      <c r="F63" s="13">
        <f>F49</f>
        <v>2656.0187499999997</v>
      </c>
      <c r="H63" s="14">
        <f>H49</f>
        <v>249.95250000000001</v>
      </c>
      <c r="I63" s="14">
        <f>I49</f>
        <v>1666.3333365000001</v>
      </c>
      <c r="J63" s="14">
        <f>J49</f>
        <v>2221.7777819999997</v>
      </c>
      <c r="K63" s="14">
        <f>K49</f>
        <v>2499.5250000000001</v>
      </c>
      <c r="L63" t="s">
        <v>33</v>
      </c>
    </row>
    <row r="64" spans="1:12" x14ac:dyDescent="0.25">
      <c r="A64" t="s">
        <v>14</v>
      </c>
      <c r="B64">
        <f>C29</f>
        <v>11</v>
      </c>
      <c r="C64" s="13">
        <f>(C49/B29)*B64</f>
        <v>132.8009375</v>
      </c>
      <c r="D64" s="13">
        <f>(D49/B29)*B64</f>
        <v>885.33072993750011</v>
      </c>
      <c r="E64" s="13">
        <f>(E49/B29)*B64</f>
        <v>1180.4409732500001</v>
      </c>
      <c r="F64" s="13">
        <f>(F49/B29)*B64</f>
        <v>1328.0093749999999</v>
      </c>
      <c r="H64" s="14">
        <f>(H49/B29)*B64</f>
        <v>124.97624999999999</v>
      </c>
      <c r="I64" s="14">
        <f>(I49/B29)*B64</f>
        <v>833.16666825000004</v>
      </c>
      <c r="J64" s="14">
        <f>(J49/B29)*B64</f>
        <v>1110.8888909999998</v>
      </c>
      <c r="K64" s="14">
        <f>(K49/B29)*B64</f>
        <v>1249.7625</v>
      </c>
      <c r="L64" t="s">
        <v>34</v>
      </c>
    </row>
    <row r="65" spans="1:11" x14ac:dyDescent="0.25">
      <c r="A65" s="27" t="s">
        <v>21</v>
      </c>
      <c r="C65" s="28">
        <f>SUM(C60:C64)</f>
        <v>1195.2084374999999</v>
      </c>
      <c r="D65" s="28">
        <f>SUM(D60:D64)</f>
        <v>7967.9765694375001</v>
      </c>
      <c r="E65" s="13">
        <f>SUM(E60:E64)</f>
        <v>10623.968759250001</v>
      </c>
      <c r="F65" s="13">
        <f>SUM(F60:F64)</f>
        <v>11952.084374999999</v>
      </c>
      <c r="H65" s="14">
        <f>SUM(H60:H64)</f>
        <v>1124.7862500000001</v>
      </c>
      <c r="I65" s="14">
        <f>SUM(I60:I64)</f>
        <v>7498.5000142500003</v>
      </c>
      <c r="J65" s="14">
        <f>SUM(J60:J64)</f>
        <v>9998.0000189999992</v>
      </c>
      <c r="K65" s="14">
        <f>SUM(K60:K64)</f>
        <v>11247.862500000001</v>
      </c>
    </row>
    <row r="66" spans="1:11" x14ac:dyDescent="0.25">
      <c r="A66" s="27"/>
      <c r="C66" s="3"/>
      <c r="D66" s="3"/>
      <c r="E66" s="13"/>
      <c r="F66" s="13"/>
      <c r="H66" s="14"/>
      <c r="I66" s="14"/>
      <c r="J66" s="14"/>
      <c r="K66" s="14"/>
    </row>
    <row r="67" spans="1:11" x14ac:dyDescent="0.25">
      <c r="A67" s="27" t="s">
        <v>46</v>
      </c>
      <c r="C67" s="28">
        <f>C57+C65</f>
        <v>2402.4896875000004</v>
      </c>
      <c r="D67" s="28">
        <f>D57+D65</f>
        <v>16016.437750687501</v>
      </c>
      <c r="E67" s="13">
        <f>E57+E65</f>
        <v>21355.250334249999</v>
      </c>
      <c r="F67" s="13">
        <f>F57+F65</f>
        <v>24024.896874999999</v>
      </c>
      <c r="H67" s="14">
        <f>H57+H65</f>
        <v>2260.9339772727271</v>
      </c>
      <c r="I67" s="14">
        <f>I57+I65</f>
        <v>15072.742452886363</v>
      </c>
      <c r="J67" s="14">
        <f>J57+J65</f>
        <v>20096.989937181817</v>
      </c>
      <c r="K67" s="14">
        <f>K57+K65</f>
        <v>22609.339772727275</v>
      </c>
    </row>
    <row r="70" spans="1:11" x14ac:dyDescent="0.25">
      <c r="A70" s="15" t="s">
        <v>61</v>
      </c>
      <c r="B70" s="15"/>
      <c r="C70" s="15"/>
      <c r="D70" s="15"/>
      <c r="E70" s="15"/>
      <c r="F70" s="15"/>
      <c r="G70" s="15"/>
      <c r="H70" s="15"/>
      <c r="I70" s="15"/>
      <c r="J70" s="15"/>
      <c r="K70" s="15"/>
    </row>
    <row r="71" spans="1:11" x14ac:dyDescent="0.25">
      <c r="A71" s="16" t="s">
        <v>62</v>
      </c>
      <c r="B71" s="15">
        <f>B29-C29</f>
        <v>11</v>
      </c>
      <c r="C71" s="38">
        <f>(C49/B29)*B71</f>
        <v>132.8009375</v>
      </c>
      <c r="D71" s="38">
        <f>(D49/B29)*B71</f>
        <v>885.33072993750011</v>
      </c>
      <c r="E71" s="38">
        <f>($E$49/B29)*B71</f>
        <v>1180.4409732500001</v>
      </c>
      <c r="F71" s="38">
        <f>($F$49/B29)*B71</f>
        <v>1328.0093749999999</v>
      </c>
      <c r="G71" s="38"/>
      <c r="H71" s="38">
        <f>(H49/B29)*B71</f>
        <v>124.97624999999999</v>
      </c>
      <c r="I71" s="38">
        <f>(I49/B29)*B71</f>
        <v>833.16666825000004</v>
      </c>
      <c r="J71" s="38">
        <f>($J$49/B29)*B71</f>
        <v>1110.8888909999998</v>
      </c>
      <c r="K71" s="38">
        <f>($K$49/B29)*B71</f>
        <v>1249.7625</v>
      </c>
    </row>
    <row r="72" spans="1:11" x14ac:dyDescent="0.25">
      <c r="A72" s="16" t="s">
        <v>63</v>
      </c>
      <c r="B72" s="15">
        <f>B30</f>
        <v>22</v>
      </c>
      <c r="C72" s="38">
        <f>C49</f>
        <v>265.60187500000001</v>
      </c>
      <c r="D72" s="38">
        <f>D49</f>
        <v>1770.661459875</v>
      </c>
      <c r="E72" s="38">
        <f>E49</f>
        <v>2360.8819465000001</v>
      </c>
      <c r="F72" s="38">
        <f>F49</f>
        <v>2656.0187499999997</v>
      </c>
      <c r="G72" s="38"/>
      <c r="H72" s="38">
        <f>H49</f>
        <v>249.95250000000001</v>
      </c>
      <c r="I72" s="38">
        <f>I49</f>
        <v>1666.3333365000001</v>
      </c>
      <c r="J72" s="38">
        <f>J49</f>
        <v>2221.7777819999997</v>
      </c>
      <c r="K72" s="38">
        <f>K49</f>
        <v>2499.5250000000001</v>
      </c>
    </row>
    <row r="73" spans="1:11" x14ac:dyDescent="0.25">
      <c r="A73" s="17"/>
    </row>
    <row r="74" spans="1:11" x14ac:dyDescent="0.25">
      <c r="A74" s="17" t="s">
        <v>64</v>
      </c>
    </row>
    <row r="75" spans="1:11" x14ac:dyDescent="0.25">
      <c r="A75" s="17" t="s">
        <v>65</v>
      </c>
      <c r="B75">
        <v>21</v>
      </c>
    </row>
    <row r="76" spans="1:11" x14ac:dyDescent="0.25">
      <c r="A76" s="17" t="s">
        <v>66</v>
      </c>
      <c r="B76" t="s">
        <v>67</v>
      </c>
    </row>
    <row r="78" spans="1:11" x14ac:dyDescent="0.25">
      <c r="A78" s="51" t="s">
        <v>56</v>
      </c>
    </row>
    <row r="79" spans="1:11" x14ac:dyDescent="0.25">
      <c r="A79" s="35" t="s">
        <v>58</v>
      </c>
    </row>
    <row r="80" spans="1:11" x14ac:dyDescent="0.25">
      <c r="A80" s="36" t="s">
        <v>47</v>
      </c>
    </row>
    <row r="81" spans="1:1" x14ac:dyDescent="0.25">
      <c r="A81" s="37" t="s">
        <v>57</v>
      </c>
    </row>
  </sheetData>
  <mergeCells count="1">
    <mergeCell ref="A16:C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CD9D3-2EA6-4700-B484-05D94CD1BD52}">
  <dimension ref="A1:L84"/>
  <sheetViews>
    <sheetView showGridLines="0" workbookViewId="0"/>
  </sheetViews>
  <sheetFormatPr defaultRowHeight="15" x14ac:dyDescent="0.25"/>
  <cols>
    <col min="1" max="1" width="21.5703125" customWidth="1"/>
    <col min="2" max="2" width="17.42578125" customWidth="1"/>
    <col min="3" max="4" width="23" bestFit="1" customWidth="1"/>
    <col min="5" max="5" width="22.28515625" customWidth="1"/>
    <col min="6" max="6" width="22.85546875" bestFit="1" customWidth="1"/>
    <col min="7" max="7" width="3.42578125" customWidth="1"/>
    <col min="8" max="9" width="23" bestFit="1" customWidth="1"/>
    <col min="10" max="11" width="21.5703125" bestFit="1" customWidth="1"/>
    <col min="12" max="12" width="25.42578125" bestFit="1" customWidth="1"/>
    <col min="13" max="13" width="3.5703125" customWidth="1"/>
    <col min="14" max="14" width="104.5703125" customWidth="1"/>
  </cols>
  <sheetData>
    <row r="1" spans="1:5" ht="21" x14ac:dyDescent="0.35">
      <c r="A1" s="18" t="s">
        <v>22</v>
      </c>
    </row>
    <row r="2" spans="1:5" ht="21" x14ac:dyDescent="0.35">
      <c r="A2" s="18" t="s">
        <v>48</v>
      </c>
    </row>
    <row r="3" spans="1:5" x14ac:dyDescent="0.25">
      <c r="A3" s="50"/>
    </row>
    <row r="5" spans="1:5" x14ac:dyDescent="0.25">
      <c r="A5" s="1" t="s">
        <v>39</v>
      </c>
    </row>
    <row r="6" spans="1:5" x14ac:dyDescent="0.25">
      <c r="A6" t="s">
        <v>0</v>
      </c>
      <c r="B6" s="2">
        <v>44789</v>
      </c>
      <c r="C6" s="2"/>
      <c r="D6" s="2"/>
    </row>
    <row r="7" spans="1:5" x14ac:dyDescent="0.25">
      <c r="A7" t="s">
        <v>1</v>
      </c>
      <c r="B7" s="2">
        <v>44926</v>
      </c>
      <c r="C7" s="2"/>
      <c r="D7" s="2"/>
    </row>
    <row r="9" spans="1:5" x14ac:dyDescent="0.25">
      <c r="A9" t="s">
        <v>2</v>
      </c>
      <c r="B9" s="2">
        <v>44927</v>
      </c>
      <c r="C9" s="2"/>
      <c r="D9" s="2"/>
    </row>
    <row r="10" spans="1:5" x14ac:dyDescent="0.25">
      <c r="A10" t="s">
        <v>3</v>
      </c>
      <c r="B10" s="2">
        <v>45062</v>
      </c>
      <c r="C10" s="2"/>
      <c r="D10" s="2"/>
    </row>
    <row r="11" spans="1:5" x14ac:dyDescent="0.25">
      <c r="B11" s="2"/>
      <c r="C11" s="2"/>
      <c r="D11" s="2"/>
    </row>
    <row r="12" spans="1:5" x14ac:dyDescent="0.25">
      <c r="A12" s="21" t="s">
        <v>35</v>
      </c>
    </row>
    <row r="13" spans="1:5" x14ac:dyDescent="0.25">
      <c r="A13" s="3" t="s">
        <v>16</v>
      </c>
      <c r="B13" s="4">
        <v>65019</v>
      </c>
      <c r="C13" s="29"/>
      <c r="D13" s="29"/>
    </row>
    <row r="14" spans="1:5" x14ac:dyDescent="0.25">
      <c r="A14" s="5" t="s">
        <v>17</v>
      </c>
      <c r="B14" s="6">
        <v>61189</v>
      </c>
      <c r="C14" s="29"/>
      <c r="D14" s="29"/>
    </row>
    <row r="16" spans="1:5" x14ac:dyDescent="0.25">
      <c r="A16" s="52" t="s">
        <v>40</v>
      </c>
      <c r="B16" s="53"/>
      <c r="C16" s="54"/>
      <c r="D16" s="30"/>
      <c r="E16" s="30"/>
    </row>
    <row r="17" spans="1:5" ht="45" x14ac:dyDescent="0.25">
      <c r="A17" s="39"/>
      <c r="B17" s="40" t="s">
        <v>24</v>
      </c>
      <c r="C17" s="41" t="s">
        <v>23</v>
      </c>
      <c r="D17" s="31"/>
      <c r="E17" s="32"/>
    </row>
    <row r="18" spans="1:5" x14ac:dyDescent="0.25">
      <c r="A18" s="42"/>
      <c r="B18" s="43" t="s">
        <v>41</v>
      </c>
      <c r="C18" s="44" t="s">
        <v>42</v>
      </c>
      <c r="D18" s="33"/>
      <c r="E18" s="32"/>
    </row>
    <row r="19" spans="1:5" x14ac:dyDescent="0.25">
      <c r="A19" s="45" t="s">
        <v>4</v>
      </c>
      <c r="B19" s="46">
        <v>21</v>
      </c>
      <c r="C19" s="47">
        <v>0</v>
      </c>
      <c r="D19" s="34"/>
      <c r="E19" s="32"/>
    </row>
    <row r="20" spans="1:5" x14ac:dyDescent="0.25">
      <c r="A20" s="45" t="s">
        <v>5</v>
      </c>
      <c r="B20" s="46">
        <v>23</v>
      </c>
      <c r="C20" s="47">
        <v>12</v>
      </c>
      <c r="D20" s="34"/>
      <c r="E20" s="32"/>
    </row>
    <row r="21" spans="1:5" x14ac:dyDescent="0.25">
      <c r="A21" s="45" t="s">
        <v>6</v>
      </c>
      <c r="B21" s="46">
        <v>22</v>
      </c>
      <c r="C21" s="47">
        <v>22</v>
      </c>
      <c r="D21" s="34"/>
      <c r="E21" s="32"/>
    </row>
    <row r="22" spans="1:5" x14ac:dyDescent="0.25">
      <c r="A22" s="45" t="s">
        <v>7</v>
      </c>
      <c r="B22" s="46">
        <v>21</v>
      </c>
      <c r="C22" s="47">
        <v>21</v>
      </c>
      <c r="D22" s="34"/>
      <c r="E22" s="32"/>
    </row>
    <row r="23" spans="1:5" x14ac:dyDescent="0.25">
      <c r="A23" s="45" t="s">
        <v>8</v>
      </c>
      <c r="B23" s="46">
        <v>22</v>
      </c>
      <c r="C23" s="47">
        <v>22</v>
      </c>
      <c r="D23" s="34"/>
      <c r="E23" s="32"/>
    </row>
    <row r="24" spans="1:5" x14ac:dyDescent="0.25">
      <c r="A24" s="45" t="s">
        <v>9</v>
      </c>
      <c r="B24" s="46">
        <v>22</v>
      </c>
      <c r="C24" s="47">
        <v>22</v>
      </c>
      <c r="D24" s="34"/>
      <c r="E24" s="32"/>
    </row>
    <row r="25" spans="1:5" x14ac:dyDescent="0.25">
      <c r="A25" s="45" t="s">
        <v>10</v>
      </c>
      <c r="B25" s="46">
        <v>22</v>
      </c>
      <c r="C25" s="47">
        <v>22</v>
      </c>
      <c r="D25" s="34"/>
      <c r="E25" s="32"/>
    </row>
    <row r="26" spans="1:5" x14ac:dyDescent="0.25">
      <c r="A26" s="45" t="s">
        <v>11</v>
      </c>
      <c r="B26" s="46">
        <v>20</v>
      </c>
      <c r="C26" s="47">
        <v>20</v>
      </c>
      <c r="D26" s="34"/>
      <c r="E26" s="32"/>
    </row>
    <row r="27" spans="1:5" x14ac:dyDescent="0.25">
      <c r="A27" s="45" t="s">
        <v>12</v>
      </c>
      <c r="B27" s="46">
        <v>23</v>
      </c>
      <c r="C27" s="47">
        <v>23</v>
      </c>
      <c r="D27" s="34"/>
      <c r="E27" s="32"/>
    </row>
    <row r="28" spans="1:5" x14ac:dyDescent="0.25">
      <c r="A28" s="45" t="s">
        <v>13</v>
      </c>
      <c r="B28" s="46">
        <v>20</v>
      </c>
      <c r="C28" s="47">
        <v>20</v>
      </c>
      <c r="D28" s="34"/>
      <c r="E28" s="32"/>
    </row>
    <row r="29" spans="1:5" x14ac:dyDescent="0.25">
      <c r="A29" s="45" t="s">
        <v>14</v>
      </c>
      <c r="B29" s="46">
        <v>23</v>
      </c>
      <c r="C29" s="47">
        <v>12</v>
      </c>
      <c r="D29" s="34"/>
      <c r="E29" s="32"/>
    </row>
    <row r="30" spans="1:5" x14ac:dyDescent="0.25">
      <c r="A30" s="42" t="s">
        <v>15</v>
      </c>
      <c r="B30" s="48">
        <v>22</v>
      </c>
      <c r="C30" s="49">
        <v>0</v>
      </c>
      <c r="D30" s="34"/>
      <c r="E30" s="32"/>
    </row>
    <row r="32" spans="1:5" x14ac:dyDescent="0.25">
      <c r="A32" t="s">
        <v>43</v>
      </c>
    </row>
    <row r="33" spans="1:11" x14ac:dyDescent="0.25">
      <c r="B33" s="19">
        <v>0.5</v>
      </c>
      <c r="C33" s="20">
        <f>B13*B33</f>
        <v>32509.5</v>
      </c>
      <c r="D33" t="s">
        <v>36</v>
      </c>
    </row>
    <row r="34" spans="1:11" x14ac:dyDescent="0.25">
      <c r="B34" s="19">
        <v>0.44</v>
      </c>
      <c r="C34" s="20">
        <f>B13*B34</f>
        <v>28608.36</v>
      </c>
      <c r="D34" t="s">
        <v>36</v>
      </c>
    </row>
    <row r="35" spans="1:11" x14ac:dyDescent="0.25">
      <c r="B35" s="19">
        <v>0.33</v>
      </c>
      <c r="C35" s="20">
        <f>B13*B35</f>
        <v>21456.27</v>
      </c>
      <c r="D35" t="s">
        <v>36</v>
      </c>
    </row>
    <row r="36" spans="1:11" x14ac:dyDescent="0.25">
      <c r="B36" s="19">
        <v>0.05</v>
      </c>
      <c r="C36" s="20">
        <f>B13*B36</f>
        <v>3250.9500000000003</v>
      </c>
      <c r="D36" t="s">
        <v>36</v>
      </c>
    </row>
    <row r="38" spans="1:11" x14ac:dyDescent="0.25">
      <c r="A38" t="s">
        <v>44</v>
      </c>
    </row>
    <row r="39" spans="1:11" x14ac:dyDescent="0.25">
      <c r="B39" s="19">
        <v>0.5</v>
      </c>
      <c r="C39" s="20">
        <f>B14*B39</f>
        <v>30594.5</v>
      </c>
      <c r="D39" t="s">
        <v>36</v>
      </c>
    </row>
    <row r="40" spans="1:11" x14ac:dyDescent="0.25">
      <c r="B40" s="19">
        <v>0.44</v>
      </c>
      <c r="C40" s="20">
        <f>B14*B40</f>
        <v>26923.16</v>
      </c>
      <c r="D40" t="s">
        <v>36</v>
      </c>
    </row>
    <row r="41" spans="1:11" x14ac:dyDescent="0.25">
      <c r="B41" s="19">
        <v>0.33</v>
      </c>
      <c r="C41" s="20">
        <f>B14*B41</f>
        <v>20192.370000000003</v>
      </c>
      <c r="D41" t="s">
        <v>36</v>
      </c>
    </row>
    <row r="42" spans="1:11" x14ac:dyDescent="0.25">
      <c r="B42" s="19">
        <v>0.05</v>
      </c>
      <c r="C42" s="20">
        <f>B14*B42</f>
        <v>3059.4500000000003</v>
      </c>
      <c r="D42" t="s">
        <v>36</v>
      </c>
    </row>
    <row r="45" spans="1:11" x14ac:dyDescent="0.25">
      <c r="A45" t="s">
        <v>45</v>
      </c>
    </row>
    <row r="46" spans="1:11" x14ac:dyDescent="0.25">
      <c r="C46" s="3"/>
      <c r="D46" s="3"/>
      <c r="E46" s="25" t="s">
        <v>16</v>
      </c>
      <c r="F46" s="25"/>
      <c r="H46" s="5"/>
      <c r="I46" s="5"/>
      <c r="J46" s="26" t="s">
        <v>17</v>
      </c>
      <c r="K46" s="26"/>
    </row>
    <row r="47" spans="1:11" x14ac:dyDescent="0.25">
      <c r="C47" s="22">
        <v>0.05</v>
      </c>
      <c r="D47" s="22">
        <v>0.33300000000000002</v>
      </c>
      <c r="E47" s="22">
        <v>0.44</v>
      </c>
      <c r="F47" s="7">
        <v>0.5</v>
      </c>
      <c r="H47" s="23">
        <v>0.05</v>
      </c>
      <c r="I47" s="23">
        <v>0.33</v>
      </c>
      <c r="J47" s="23">
        <v>0.44</v>
      </c>
      <c r="K47" s="8">
        <v>0.5</v>
      </c>
    </row>
    <row r="48" spans="1:11" x14ac:dyDescent="0.25">
      <c r="B48" s="27" t="s">
        <v>37</v>
      </c>
      <c r="C48" s="9">
        <f>B13*0.05</f>
        <v>3250.9500000000003</v>
      </c>
      <c r="D48" s="9">
        <f>B13*0.33333</f>
        <v>21672.78327</v>
      </c>
      <c r="E48" s="9">
        <f>B13*0.44444</f>
        <v>28897.04436</v>
      </c>
      <c r="F48" s="9">
        <f>B13*0.5</f>
        <v>32509.5</v>
      </c>
      <c r="G48" s="10"/>
      <c r="H48" s="11">
        <f>B14*0.05</f>
        <v>3059.4500000000003</v>
      </c>
      <c r="I48" s="11">
        <f>B14*0.33333</f>
        <v>20396.129370000002</v>
      </c>
      <c r="J48" s="11">
        <f>B14*0.44444</f>
        <v>27194.83916</v>
      </c>
      <c r="K48" s="12">
        <f>B14*0.5</f>
        <v>30594.5</v>
      </c>
    </row>
    <row r="49" spans="1:12" x14ac:dyDescent="0.25">
      <c r="B49" s="27" t="s">
        <v>38</v>
      </c>
      <c r="C49" s="9">
        <f>C48/12</f>
        <v>270.91250000000002</v>
      </c>
      <c r="D49" s="9">
        <f>D48/12</f>
        <v>1806.0652725</v>
      </c>
      <c r="E49" s="9">
        <f>E48/12</f>
        <v>2408.0870300000001</v>
      </c>
      <c r="F49" s="9">
        <f>F48/12</f>
        <v>2709.125</v>
      </c>
      <c r="G49" s="10"/>
      <c r="H49" s="11">
        <f>H48/12</f>
        <v>254.95416666666668</v>
      </c>
      <c r="I49" s="11">
        <f>I48/12</f>
        <v>1699.6774475000002</v>
      </c>
      <c r="J49" s="11">
        <f>J48/12</f>
        <v>2266.2365966666666</v>
      </c>
      <c r="K49" s="11">
        <f>K48/12</f>
        <v>2549.5416666666665</v>
      </c>
    </row>
    <row r="50" spans="1:12" x14ac:dyDescent="0.25">
      <c r="C50" s="3"/>
      <c r="D50" s="3"/>
      <c r="E50" s="9"/>
      <c r="F50" s="9"/>
      <c r="G50" s="10"/>
      <c r="H50" s="24"/>
      <c r="I50" s="24"/>
      <c r="J50" s="11"/>
      <c r="K50" s="12"/>
    </row>
    <row r="51" spans="1:12" x14ac:dyDescent="0.25">
      <c r="B51" t="s">
        <v>18</v>
      </c>
      <c r="C51" s="9" t="s">
        <v>19</v>
      </c>
      <c r="D51" s="9" t="s">
        <v>19</v>
      </c>
      <c r="E51" s="9" t="s">
        <v>19</v>
      </c>
      <c r="F51" s="9" t="s">
        <v>19</v>
      </c>
      <c r="G51" s="10"/>
      <c r="H51" s="11" t="s">
        <v>19</v>
      </c>
      <c r="I51" s="11" t="s">
        <v>19</v>
      </c>
      <c r="J51" s="11" t="s">
        <v>19</v>
      </c>
      <c r="K51" s="11" t="s">
        <v>19</v>
      </c>
    </row>
    <row r="52" spans="1:12" x14ac:dyDescent="0.25">
      <c r="A52" t="s">
        <v>5</v>
      </c>
      <c r="B52">
        <f>C20</f>
        <v>12</v>
      </c>
      <c r="C52" s="13">
        <f>(C49/B20)*B52</f>
        <v>141.34565217391304</v>
      </c>
      <c r="D52" s="13">
        <f>(D49/B20)*B52</f>
        <v>942.29492478260863</v>
      </c>
      <c r="E52" s="13">
        <f>($E$49/B20)*B52</f>
        <v>1256.3932330434782</v>
      </c>
      <c r="F52" s="13">
        <f>($F$49/B20)*B52</f>
        <v>1413.4565217391305</v>
      </c>
      <c r="H52" s="14">
        <f>(H49/B20)*B52</f>
        <v>133.01956521739132</v>
      </c>
      <c r="I52" s="14">
        <f>(I49/B20)*B52</f>
        <v>886.78823347826096</v>
      </c>
      <c r="J52" s="14">
        <f>($J$49/B20)*B52</f>
        <v>1182.3843113043476</v>
      </c>
      <c r="K52" s="14">
        <f>($K$49/B20)*B52</f>
        <v>1330.195652173913</v>
      </c>
      <c r="L52" t="s">
        <v>25</v>
      </c>
    </row>
    <row r="53" spans="1:12" x14ac:dyDescent="0.25">
      <c r="A53" t="s">
        <v>6</v>
      </c>
      <c r="B53">
        <f>C21</f>
        <v>22</v>
      </c>
      <c r="C53" s="13">
        <f>C49</f>
        <v>270.91250000000002</v>
      </c>
      <c r="D53" s="13">
        <f>D49</f>
        <v>1806.0652725</v>
      </c>
      <c r="E53" s="13">
        <f>E49</f>
        <v>2408.0870300000001</v>
      </c>
      <c r="F53" s="13">
        <f>F49</f>
        <v>2709.125</v>
      </c>
      <c r="H53" s="14">
        <f>H49</f>
        <v>254.95416666666668</v>
      </c>
      <c r="I53" s="14">
        <f>I49</f>
        <v>1699.6774475000002</v>
      </c>
      <c r="J53" s="14">
        <f>J49</f>
        <v>2266.2365966666666</v>
      </c>
      <c r="K53" s="14">
        <f>K49</f>
        <v>2549.5416666666665</v>
      </c>
      <c r="L53" t="s">
        <v>26</v>
      </c>
    </row>
    <row r="54" spans="1:12" x14ac:dyDescent="0.25">
      <c r="A54" t="s">
        <v>7</v>
      </c>
      <c r="B54">
        <f>C22</f>
        <v>21</v>
      </c>
      <c r="C54" s="13">
        <f>C49</f>
        <v>270.91250000000002</v>
      </c>
      <c r="D54" s="13">
        <f>D49</f>
        <v>1806.0652725</v>
      </c>
      <c r="E54" s="13">
        <f>E49</f>
        <v>2408.0870300000001</v>
      </c>
      <c r="F54" s="13">
        <f>F49</f>
        <v>2709.125</v>
      </c>
      <c r="H54" s="14">
        <f>H49</f>
        <v>254.95416666666668</v>
      </c>
      <c r="I54" s="14">
        <f>I49</f>
        <v>1699.6774475000002</v>
      </c>
      <c r="J54" s="14">
        <f>J49</f>
        <v>2266.2365966666666</v>
      </c>
      <c r="K54" s="14">
        <f>K49</f>
        <v>2549.5416666666665</v>
      </c>
      <c r="L54" t="s">
        <v>27</v>
      </c>
    </row>
    <row r="55" spans="1:12" x14ac:dyDescent="0.25">
      <c r="A55" t="s">
        <v>8</v>
      </c>
      <c r="B55">
        <f>C23</f>
        <v>22</v>
      </c>
      <c r="C55" s="13">
        <f>C49</f>
        <v>270.91250000000002</v>
      </c>
      <c r="D55" s="13">
        <f>D49</f>
        <v>1806.0652725</v>
      </c>
      <c r="E55" s="13">
        <f>E49</f>
        <v>2408.0870300000001</v>
      </c>
      <c r="F55" s="13">
        <f>F49</f>
        <v>2709.125</v>
      </c>
      <c r="H55" s="14">
        <f>H49</f>
        <v>254.95416666666668</v>
      </c>
      <c r="I55" s="14">
        <f>I49</f>
        <v>1699.6774475000002</v>
      </c>
      <c r="J55" s="14">
        <f>J49</f>
        <v>2266.2365966666666</v>
      </c>
      <c r="K55" s="14">
        <f>K49</f>
        <v>2549.5416666666665</v>
      </c>
      <c r="L55" t="s">
        <v>28</v>
      </c>
    </row>
    <row r="56" spans="1:12" x14ac:dyDescent="0.25">
      <c r="A56" t="s">
        <v>9</v>
      </c>
      <c r="B56">
        <f>C24</f>
        <v>22</v>
      </c>
      <c r="C56" s="13">
        <f>C49</f>
        <v>270.91250000000002</v>
      </c>
      <c r="D56" s="13">
        <f>D49</f>
        <v>1806.0652725</v>
      </c>
      <c r="E56" s="13">
        <f>E49</f>
        <v>2408.0870300000001</v>
      </c>
      <c r="F56" s="13">
        <f>F49</f>
        <v>2709.125</v>
      </c>
      <c r="H56" s="14">
        <f>H49</f>
        <v>254.95416666666668</v>
      </c>
      <c r="I56" s="14">
        <f>I49</f>
        <v>1699.6774475000002</v>
      </c>
      <c r="J56" s="14">
        <f>J49</f>
        <v>2266.2365966666666</v>
      </c>
      <c r="K56" s="14">
        <f>K49</f>
        <v>2549.5416666666665</v>
      </c>
      <c r="L56" t="s">
        <v>29</v>
      </c>
    </row>
    <row r="57" spans="1:12" x14ac:dyDescent="0.25">
      <c r="A57" s="27" t="s">
        <v>20</v>
      </c>
      <c r="C57" s="13">
        <f>SUM(C52:C56)</f>
        <v>1224.9956521739132</v>
      </c>
      <c r="D57" s="13">
        <f>SUM(D52:D56)</f>
        <v>8166.5560147826091</v>
      </c>
      <c r="E57" s="13">
        <f>SUM(E52:E56)</f>
        <v>10888.741353043479</v>
      </c>
      <c r="F57" s="13">
        <f>SUM(F52:F56)</f>
        <v>12249.95652173913</v>
      </c>
      <c r="H57" s="14">
        <f>SUM(H52:H56)</f>
        <v>1152.836231884058</v>
      </c>
      <c r="I57" s="14">
        <f>SUM(I52:I56)</f>
        <v>7685.4980234782615</v>
      </c>
      <c r="J57" s="14">
        <f>SUM(J52:J56)</f>
        <v>10247.330697971014</v>
      </c>
      <c r="K57" s="14">
        <f>SUM(K52:K56)</f>
        <v>11528.362318840578</v>
      </c>
    </row>
    <row r="58" spans="1:12" x14ac:dyDescent="0.25">
      <c r="C58" s="13"/>
      <c r="D58" s="13"/>
      <c r="E58" s="13"/>
      <c r="F58" s="3"/>
      <c r="H58" s="14"/>
      <c r="I58" s="14"/>
      <c r="J58" s="14"/>
      <c r="K58" s="14"/>
    </row>
    <row r="59" spans="1:12" x14ac:dyDescent="0.25">
      <c r="C59" s="13"/>
      <c r="D59" s="13"/>
      <c r="E59" s="13"/>
      <c r="F59" s="3"/>
      <c r="H59" s="14"/>
      <c r="I59" s="14"/>
      <c r="J59" s="14"/>
      <c r="K59" s="14"/>
    </row>
    <row r="60" spans="1:12" x14ac:dyDescent="0.25">
      <c r="A60" t="s">
        <v>10</v>
      </c>
      <c r="B60">
        <f>C25</f>
        <v>22</v>
      </c>
      <c r="C60" s="13">
        <f>C49</f>
        <v>270.91250000000002</v>
      </c>
      <c r="D60" s="13">
        <f>D49</f>
        <v>1806.0652725</v>
      </c>
      <c r="E60" s="13">
        <f>E49</f>
        <v>2408.0870300000001</v>
      </c>
      <c r="F60" s="13">
        <f>F49</f>
        <v>2709.125</v>
      </c>
      <c r="H60" s="14">
        <f>H49</f>
        <v>254.95416666666668</v>
      </c>
      <c r="I60" s="14">
        <f>I49</f>
        <v>1699.6774475000002</v>
      </c>
      <c r="J60" s="14">
        <f>J49</f>
        <v>2266.2365966666666</v>
      </c>
      <c r="K60" s="14">
        <f>K49</f>
        <v>2549.5416666666665</v>
      </c>
      <c r="L60" t="s">
        <v>30</v>
      </c>
    </row>
    <row r="61" spans="1:12" x14ac:dyDescent="0.25">
      <c r="A61" t="s">
        <v>11</v>
      </c>
      <c r="B61">
        <f>C26</f>
        <v>20</v>
      </c>
      <c r="C61" s="13">
        <f>C49</f>
        <v>270.91250000000002</v>
      </c>
      <c r="D61" s="13">
        <f>D49</f>
        <v>1806.0652725</v>
      </c>
      <c r="E61" s="13">
        <f>E49</f>
        <v>2408.0870300000001</v>
      </c>
      <c r="F61" s="13">
        <f>F49</f>
        <v>2709.125</v>
      </c>
      <c r="H61" s="14">
        <f>H49</f>
        <v>254.95416666666668</v>
      </c>
      <c r="I61" s="14">
        <f>I49</f>
        <v>1699.6774475000002</v>
      </c>
      <c r="J61" s="14">
        <f>J49</f>
        <v>2266.2365966666666</v>
      </c>
      <c r="K61" s="14">
        <f>K49</f>
        <v>2549.5416666666665</v>
      </c>
      <c r="L61" t="s">
        <v>31</v>
      </c>
    </row>
    <row r="62" spans="1:12" x14ac:dyDescent="0.25">
      <c r="A62" t="s">
        <v>12</v>
      </c>
      <c r="B62">
        <f>C27</f>
        <v>23</v>
      </c>
      <c r="C62" s="13">
        <f>C49</f>
        <v>270.91250000000002</v>
      </c>
      <c r="D62" s="13">
        <f>D49</f>
        <v>1806.0652725</v>
      </c>
      <c r="E62" s="13">
        <f>E49</f>
        <v>2408.0870300000001</v>
      </c>
      <c r="F62" s="13">
        <f>F49</f>
        <v>2709.125</v>
      </c>
      <c r="H62" s="14">
        <f>H49</f>
        <v>254.95416666666668</v>
      </c>
      <c r="I62" s="14">
        <f>I49</f>
        <v>1699.6774475000002</v>
      </c>
      <c r="J62" s="14">
        <f>J49</f>
        <v>2266.2365966666666</v>
      </c>
      <c r="K62" s="14">
        <f>K49</f>
        <v>2549.5416666666665</v>
      </c>
      <c r="L62" t="s">
        <v>32</v>
      </c>
    </row>
    <row r="63" spans="1:12" x14ac:dyDescent="0.25">
      <c r="A63" t="s">
        <v>13</v>
      </c>
      <c r="B63">
        <f>C28</f>
        <v>20</v>
      </c>
      <c r="C63" s="13">
        <f>C49</f>
        <v>270.91250000000002</v>
      </c>
      <c r="D63" s="13">
        <f>D49</f>
        <v>1806.0652725</v>
      </c>
      <c r="E63" s="13">
        <f>E49</f>
        <v>2408.0870300000001</v>
      </c>
      <c r="F63" s="13">
        <f>F49</f>
        <v>2709.125</v>
      </c>
      <c r="H63" s="14">
        <f>H49</f>
        <v>254.95416666666668</v>
      </c>
      <c r="I63" s="14">
        <f>I49</f>
        <v>1699.6774475000002</v>
      </c>
      <c r="J63" s="14">
        <f>J49</f>
        <v>2266.2365966666666</v>
      </c>
      <c r="K63" s="14">
        <f>K49</f>
        <v>2549.5416666666665</v>
      </c>
      <c r="L63" t="s">
        <v>33</v>
      </c>
    </row>
    <row r="64" spans="1:12" x14ac:dyDescent="0.25">
      <c r="A64" t="s">
        <v>14</v>
      </c>
      <c r="B64">
        <f>C29</f>
        <v>12</v>
      </c>
      <c r="C64" s="13">
        <f>(C49/B29)*B64</f>
        <v>141.34565217391304</v>
      </c>
      <c r="D64" s="13">
        <f>(D49/B29)*B64</f>
        <v>942.29492478260863</v>
      </c>
      <c r="E64" s="13">
        <f>(E49/B29)*B64</f>
        <v>1256.3932330434782</v>
      </c>
      <c r="F64" s="13">
        <f>(F49/B29)*B64</f>
        <v>1413.4565217391305</v>
      </c>
      <c r="H64" s="14">
        <f>(H49/B29)*B64</f>
        <v>133.01956521739132</v>
      </c>
      <c r="I64" s="14">
        <f>(I49/B29)*B64</f>
        <v>886.78823347826096</v>
      </c>
      <c r="J64" s="14">
        <f>(J49/B29)*B64</f>
        <v>1182.3843113043476</v>
      </c>
      <c r="K64" s="14">
        <f>(K49/B29)*B64</f>
        <v>1330.195652173913</v>
      </c>
      <c r="L64" t="s">
        <v>34</v>
      </c>
    </row>
    <row r="65" spans="1:11" x14ac:dyDescent="0.25">
      <c r="A65" s="27" t="s">
        <v>21</v>
      </c>
      <c r="C65" s="28">
        <f>SUM(C60:C64)</f>
        <v>1224.9956521739132</v>
      </c>
      <c r="D65" s="28">
        <f>SUM(D60:D64)</f>
        <v>8166.5560147826091</v>
      </c>
      <c r="E65" s="13">
        <f>SUM(E60:E64)</f>
        <v>10888.741353043479</v>
      </c>
      <c r="F65" s="13">
        <f>SUM(F60:F64)</f>
        <v>12249.95652173913</v>
      </c>
      <c r="H65" s="14">
        <f>SUM(H60:H64)</f>
        <v>1152.836231884058</v>
      </c>
      <c r="I65" s="14">
        <f>SUM(I60:I64)</f>
        <v>7685.4980234782615</v>
      </c>
      <c r="J65" s="14">
        <f>SUM(J60:J64)</f>
        <v>10247.330697971014</v>
      </c>
      <c r="K65" s="14">
        <f>SUM(K60:K64)</f>
        <v>11528.36231884058</v>
      </c>
    </row>
    <row r="66" spans="1:11" x14ac:dyDescent="0.25">
      <c r="A66" s="27"/>
      <c r="C66" s="3"/>
      <c r="D66" s="3"/>
      <c r="E66" s="13"/>
      <c r="F66" s="13"/>
      <c r="H66" s="14"/>
      <c r="I66" s="14"/>
      <c r="J66" s="14"/>
      <c r="K66" s="14"/>
    </row>
    <row r="67" spans="1:11" x14ac:dyDescent="0.25">
      <c r="B67" s="27" t="s">
        <v>46</v>
      </c>
      <c r="C67" s="28">
        <f>C57+C65</f>
        <v>2449.9913043478264</v>
      </c>
      <c r="D67" s="28">
        <f>D57+D65</f>
        <v>16333.112029565218</v>
      </c>
      <c r="E67" s="13">
        <f>E57+E65</f>
        <v>21777.482706086957</v>
      </c>
      <c r="F67" s="13">
        <f>F57+F65</f>
        <v>24499.91304347826</v>
      </c>
      <c r="H67" s="14">
        <f>H57+H65</f>
        <v>2305.6724637681159</v>
      </c>
      <c r="I67" s="14">
        <f>I57+I65</f>
        <v>15370.996046956523</v>
      </c>
      <c r="J67" s="14">
        <f>J57+J65</f>
        <v>20494.661395942028</v>
      </c>
      <c r="K67" s="14">
        <f>K57+K65</f>
        <v>23056.72463768116</v>
      </c>
    </row>
    <row r="71" spans="1:11" x14ac:dyDescent="0.25">
      <c r="C71" s="3"/>
      <c r="D71" s="3"/>
      <c r="E71" s="25" t="s">
        <v>16</v>
      </c>
      <c r="F71" s="25"/>
      <c r="H71" s="5"/>
      <c r="I71" s="5"/>
      <c r="J71" s="26" t="s">
        <v>17</v>
      </c>
      <c r="K71" s="26"/>
    </row>
    <row r="72" spans="1:11" x14ac:dyDescent="0.25">
      <c r="B72" t="s">
        <v>18</v>
      </c>
      <c r="C72" s="22">
        <v>0.05</v>
      </c>
      <c r="D72" s="22">
        <v>0.33300000000000002</v>
      </c>
      <c r="E72" s="22">
        <v>0.44</v>
      </c>
      <c r="F72" s="7">
        <v>0.5</v>
      </c>
      <c r="H72" s="23">
        <v>0.05</v>
      </c>
      <c r="I72" s="23">
        <v>0.33</v>
      </c>
      <c r="J72" s="23">
        <v>0.44</v>
      </c>
      <c r="K72" s="8">
        <v>0.5</v>
      </c>
    </row>
    <row r="73" spans="1:11" x14ac:dyDescent="0.25">
      <c r="A73" s="15" t="s">
        <v>49</v>
      </c>
      <c r="B73" s="15"/>
      <c r="C73" s="15"/>
      <c r="D73" s="15"/>
      <c r="E73" s="15"/>
      <c r="F73" s="15"/>
      <c r="G73" s="15"/>
      <c r="H73" s="15"/>
      <c r="I73" s="15"/>
      <c r="J73" s="15"/>
      <c r="K73" s="15"/>
    </row>
    <row r="74" spans="1:11" x14ac:dyDescent="0.25">
      <c r="A74" s="16" t="s">
        <v>50</v>
      </c>
      <c r="B74" s="15">
        <f>B29-C29</f>
        <v>11</v>
      </c>
      <c r="C74" s="38">
        <f>(C49/B29)*B74</f>
        <v>129.56684782608696</v>
      </c>
      <c r="D74" s="38">
        <f>(D49/B29)*B74</f>
        <v>863.77034771739125</v>
      </c>
      <c r="E74" s="38">
        <f>($E$49/B29)*B74</f>
        <v>1151.6937969565217</v>
      </c>
      <c r="F74" s="38">
        <f>($F$49/B29)*B74</f>
        <v>1295.6684782608695</v>
      </c>
      <c r="G74" s="38"/>
      <c r="H74" s="38">
        <f>(H49/B29)*B74</f>
        <v>121.93460144927536</v>
      </c>
      <c r="I74" s="38">
        <f>(I49/B29)*B74</f>
        <v>812.88921402173912</v>
      </c>
      <c r="J74" s="38">
        <f>($J$49/B29)*B74</f>
        <v>1083.8522853623188</v>
      </c>
      <c r="K74" s="38">
        <f>($K$49/B29)*B74</f>
        <v>1219.3460144927535</v>
      </c>
    </row>
    <row r="75" spans="1:11" x14ac:dyDescent="0.25">
      <c r="A75" s="16" t="s">
        <v>51</v>
      </c>
      <c r="B75" s="15">
        <f>B30</f>
        <v>22</v>
      </c>
      <c r="C75" s="38">
        <f>C49</f>
        <v>270.91250000000002</v>
      </c>
      <c r="D75" s="38">
        <f>D49</f>
        <v>1806.0652725</v>
      </c>
      <c r="E75" s="38">
        <f>E49</f>
        <v>2408.0870300000001</v>
      </c>
      <c r="F75" s="38">
        <f>F49</f>
        <v>2709.125</v>
      </c>
      <c r="G75" s="38"/>
      <c r="H75" s="38">
        <f>H49</f>
        <v>254.95416666666668</v>
      </c>
      <c r="I75" s="38">
        <f>I49</f>
        <v>1699.6774475000002</v>
      </c>
      <c r="J75" s="38">
        <f>J49</f>
        <v>2266.2365966666666</v>
      </c>
      <c r="K75" s="38">
        <f>K49</f>
        <v>2549.5416666666665</v>
      </c>
    </row>
    <row r="76" spans="1:11" x14ac:dyDescent="0.25">
      <c r="A76" s="17"/>
    </row>
    <row r="77" spans="1:11" x14ac:dyDescent="0.25">
      <c r="A77" s="17" t="s">
        <v>52</v>
      </c>
    </row>
    <row r="78" spans="1:11" x14ac:dyDescent="0.25">
      <c r="A78" s="17" t="s">
        <v>53</v>
      </c>
      <c r="B78">
        <v>21</v>
      </c>
    </row>
    <row r="79" spans="1:11" x14ac:dyDescent="0.25">
      <c r="A79" s="17" t="s">
        <v>54</v>
      </c>
      <c r="B79" t="s">
        <v>55</v>
      </c>
    </row>
    <row r="81" spans="1:1" x14ac:dyDescent="0.25">
      <c r="A81" s="51" t="s">
        <v>56</v>
      </c>
    </row>
    <row r="82" spans="1:1" x14ac:dyDescent="0.25">
      <c r="A82" s="35" t="s">
        <v>58</v>
      </c>
    </row>
    <row r="83" spans="1:1" x14ac:dyDescent="0.25">
      <c r="A83" s="36" t="s">
        <v>47</v>
      </c>
    </row>
    <row r="84" spans="1:1" x14ac:dyDescent="0.25">
      <c r="A84" s="37" t="s">
        <v>57</v>
      </c>
    </row>
  </sheetData>
  <mergeCells count="1">
    <mergeCell ref="A16:C1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FY22</vt:lpstr>
      <vt:lpstr>FY23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 Neeley Turner</dc:creator>
  <cp:lastModifiedBy>Mica Neeley Turner</cp:lastModifiedBy>
  <dcterms:created xsi:type="dcterms:W3CDTF">2021-03-15T16:00:16Z</dcterms:created>
  <dcterms:modified xsi:type="dcterms:W3CDTF">2022-05-18T15:28:16Z</dcterms:modified>
</cp:coreProperties>
</file>